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615" tabRatio="700" activeTab="0"/>
  </bookViews>
  <sheets>
    <sheet name="Relevés" sheetId="1" r:id="rId1"/>
    <sheet name="VCO" sheetId="2" r:id="rId2"/>
    <sheet name="Démodulation" sheetId="3" r:id="rId3"/>
    <sheet name="Transposition_gain" sheetId="4" r:id="rId4"/>
    <sheet name="FLL_FI" sheetId="5" r:id="rId5"/>
    <sheet name="FLL_VCO" sheetId="6" r:id="rId6"/>
  </sheets>
  <definedNames/>
  <calcPr fullCalcOnLoad="1"/>
</workbook>
</file>

<file path=xl/sharedStrings.xml><?xml version="1.0" encoding="utf-8"?>
<sst xmlns="http://schemas.openxmlformats.org/spreadsheetml/2006/main" count="50" uniqueCount="40">
  <si>
    <t>RADIO FM</t>
  </si>
  <si>
    <t>T.P. Transposition de fréquence</t>
  </si>
  <si>
    <r>
      <t>V</t>
    </r>
    <r>
      <rPr>
        <sz val="8"/>
        <rFont val="Arial"/>
        <family val="2"/>
      </rPr>
      <t>VCO1 (V)</t>
    </r>
  </si>
  <si>
    <r>
      <t>F</t>
    </r>
    <r>
      <rPr>
        <sz val="8"/>
        <rFont val="Arial"/>
        <family val="2"/>
      </rPr>
      <t>OL</t>
    </r>
    <r>
      <rPr>
        <sz val="10"/>
        <rFont val="Arial"/>
        <family val="0"/>
      </rPr>
      <t xml:space="preserve"> (MHz)</t>
    </r>
  </si>
  <si>
    <t xml:space="preserve">Conditions : </t>
  </si>
  <si>
    <t>Niveau (dBm)</t>
  </si>
  <si>
    <t>Gain</t>
  </si>
  <si>
    <t xml:space="preserve">Niveau injecté (dBm) : </t>
  </si>
  <si>
    <r>
      <t>F</t>
    </r>
    <r>
      <rPr>
        <sz val="8"/>
        <rFont val="Arial"/>
        <family val="2"/>
      </rPr>
      <t>MAX</t>
    </r>
  </si>
  <si>
    <t>Atténuation -20Log((R4//50)/(R3+R4//50)):</t>
  </si>
  <si>
    <r>
      <t>Mode opératoire : on règle F</t>
    </r>
    <r>
      <rPr>
        <sz val="8"/>
        <rFont val="Arial"/>
        <family val="2"/>
      </rPr>
      <t>MAX</t>
    </r>
    <r>
      <rPr>
        <sz val="10"/>
        <rFont val="Arial"/>
        <family val="0"/>
      </rPr>
      <t>, on ajuste V</t>
    </r>
    <r>
      <rPr>
        <sz val="8"/>
        <rFont val="Arial"/>
        <family val="2"/>
      </rPr>
      <t>VCO1</t>
    </r>
    <r>
      <rPr>
        <sz val="10"/>
        <rFont val="Arial"/>
        <family val="0"/>
      </rPr>
      <t xml:space="preserve"> pour obtenir le max à l'analyseur de spectre. OL coupé. SEL_RF sur 2-3.</t>
    </r>
  </si>
  <si>
    <t>Transposition de fréquence</t>
  </si>
  <si>
    <r>
      <t>F</t>
    </r>
    <r>
      <rPr>
        <sz val="8"/>
        <rFont val="Arial"/>
        <family val="2"/>
      </rPr>
      <t>RF</t>
    </r>
    <r>
      <rPr>
        <sz val="10"/>
        <rFont val="Arial"/>
        <family val="0"/>
      </rPr>
      <t xml:space="preserve"> (MHz)</t>
    </r>
  </si>
  <si>
    <r>
      <t>F</t>
    </r>
    <r>
      <rPr>
        <sz val="8"/>
        <rFont val="Arial"/>
        <family val="2"/>
      </rPr>
      <t>FI</t>
    </r>
    <r>
      <rPr>
        <sz val="10"/>
        <rFont val="Arial"/>
        <family val="0"/>
      </rPr>
      <t xml:space="preserve"> (KHz)</t>
    </r>
  </si>
  <si>
    <t>FCL max</t>
  </si>
  <si>
    <t>FCL min</t>
  </si>
  <si>
    <t>Mode opératoire :</t>
  </si>
  <si>
    <t>Oscillo relié sur FI4 et utilisé en fréquencemètre</t>
  </si>
  <si>
    <r>
      <t>On règle la fréquence RF par pas de 10kHz et on mesure F</t>
    </r>
    <r>
      <rPr>
        <sz val="8"/>
        <rFont val="Arial"/>
        <family val="2"/>
      </rPr>
      <t>FI</t>
    </r>
  </si>
  <si>
    <t>Tension d'alim mesurée =</t>
  </si>
  <si>
    <t>FI2(mV)</t>
  </si>
  <si>
    <t>VCO</t>
  </si>
  <si>
    <t>Ampli sélectif</t>
  </si>
  <si>
    <t>FLL</t>
  </si>
  <si>
    <r>
      <t>VCO réglé pour obtenir F</t>
    </r>
    <r>
      <rPr>
        <sz val="8"/>
        <rFont val="Arial"/>
        <family val="2"/>
      </rPr>
      <t>FI2</t>
    </r>
    <r>
      <rPr>
        <sz val="10"/>
        <rFont val="Arial"/>
        <family val="2"/>
      </rPr>
      <t>=70kHz avec F</t>
    </r>
    <r>
      <rPr>
        <sz val="8"/>
        <rFont val="Arial"/>
        <family val="2"/>
      </rPr>
      <t>RF_IN</t>
    </r>
    <r>
      <rPr>
        <sz val="10"/>
        <rFont val="Arial"/>
        <family val="2"/>
      </rPr>
      <t xml:space="preserve"> de 100MHz</t>
    </r>
  </si>
  <si>
    <t>RF_IN (dBµV)</t>
  </si>
  <si>
    <t>RF_IN (µV)</t>
  </si>
  <si>
    <r>
      <t>F</t>
    </r>
    <r>
      <rPr>
        <sz val="8"/>
        <rFont val="Arial"/>
        <family val="2"/>
      </rPr>
      <t>FI2</t>
    </r>
    <r>
      <rPr>
        <sz val="10"/>
        <rFont val="Arial"/>
        <family val="0"/>
      </rPr>
      <t xml:space="preserve"> (KHz)</t>
    </r>
  </si>
  <si>
    <t>Démodulation de fréquence</t>
  </si>
  <si>
    <t>SEL_FB1 et SEL_FB2 sur position 1-2</t>
  </si>
  <si>
    <t>DEMOD (mV)</t>
  </si>
  <si>
    <r>
      <t>F</t>
    </r>
    <r>
      <rPr>
        <b/>
        <sz val="8"/>
        <rFont val="Arial"/>
        <family val="2"/>
      </rPr>
      <t>F</t>
    </r>
    <r>
      <rPr>
        <b/>
        <sz val="10"/>
        <rFont val="Arial"/>
        <family val="2"/>
      </rPr>
      <t>I (kHz)</t>
    </r>
  </si>
  <si>
    <t>Géné BK Precision sur FI_IN : 70 kHz - Sinus - 1Vcc</t>
  </si>
  <si>
    <t>Voltmètre DC sur DEMOD (aux bornes de R56)</t>
  </si>
  <si>
    <r>
      <t>V</t>
    </r>
    <r>
      <rPr>
        <sz val="8"/>
        <rFont val="Arial"/>
        <family val="2"/>
      </rPr>
      <t>VCO1</t>
    </r>
    <r>
      <rPr>
        <sz val="10"/>
        <rFont val="Arial"/>
        <family val="0"/>
      </rPr>
      <t xml:space="preserve"> (V)</t>
    </r>
  </si>
  <si>
    <t>OL1 et OL1_FIN réglés pour obtenir accord sur 100MHz</t>
  </si>
  <si>
    <t>Géné RF réglé sur 100MHz et 40dBµV</t>
  </si>
  <si>
    <t>On cherche le battement nul sur FI2</t>
  </si>
  <si>
    <r>
      <t>F</t>
    </r>
    <r>
      <rPr>
        <sz val="8"/>
        <rFont val="Arial"/>
        <family val="2"/>
      </rPr>
      <t>MAX</t>
    </r>
    <r>
      <rPr>
        <sz val="10"/>
        <rFont val="Arial"/>
        <family val="2"/>
      </rPr>
      <t xml:space="preserve"> ampli</t>
    </r>
  </si>
  <si>
    <t>AMPLI SELECTIF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</si>
</sst>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0.000"/>
    <numFmt numFmtId="175" formatCode="0.0"/>
    <numFmt numFmtId="176" formatCode="0.000000"/>
    <numFmt numFmtId="177" formatCode="0.000000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2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5" fontId="8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175" fontId="10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center"/>
    </xf>
    <xf numFmtId="174" fontId="11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 vertical="top"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Caractéristique du VCO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"/>
          <c:w val="0.92275"/>
          <c:h val="0.78"/>
        </c:manualLayout>
      </c:layout>
      <c:scatterChart>
        <c:scatterStyle val="lineMarker"/>
        <c:varyColors val="0"/>
        <c:ser>
          <c:idx val="2"/>
          <c:order val="0"/>
          <c:tx>
            <c:strRef>
              <c:f>Relevés!$C$11</c:f>
              <c:strCache>
                <c:ptCount val="1"/>
                <c:pt idx="0">
                  <c:v>FOL (MHz)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Relevés!$A$12:$A$21</c:f>
              <c:numCache>
                <c:ptCount val="10"/>
                <c:pt idx="0">
                  <c:v>0</c:v>
                </c:pt>
                <c:pt idx="1">
                  <c:v>0.465</c:v>
                </c:pt>
                <c:pt idx="2">
                  <c:v>0.946</c:v>
                </c:pt>
                <c:pt idx="3">
                  <c:v>1.502</c:v>
                </c:pt>
                <c:pt idx="4">
                  <c:v>2.013</c:v>
                </c:pt>
                <c:pt idx="5">
                  <c:v>2.476</c:v>
                </c:pt>
                <c:pt idx="6">
                  <c:v>3.039</c:v>
                </c:pt>
                <c:pt idx="7">
                  <c:v>3.522</c:v>
                </c:pt>
                <c:pt idx="8">
                  <c:v>3.751</c:v>
                </c:pt>
                <c:pt idx="9">
                  <c:v>4.16</c:v>
                </c:pt>
              </c:numCache>
            </c:numRef>
          </c:xVal>
          <c:yVal>
            <c:numRef>
              <c:f>Relevés!$C$12:$C$21</c:f>
              <c:numCache>
                <c:ptCount val="10"/>
                <c:pt idx="0">
                  <c:v>111.95</c:v>
                </c:pt>
                <c:pt idx="1">
                  <c:v>109.56</c:v>
                </c:pt>
                <c:pt idx="2">
                  <c:v>107.08</c:v>
                </c:pt>
                <c:pt idx="3">
                  <c:v>104.08</c:v>
                </c:pt>
                <c:pt idx="4">
                  <c:v>101.08</c:v>
                </c:pt>
                <c:pt idx="5">
                  <c:v>98.35</c:v>
                </c:pt>
                <c:pt idx="6">
                  <c:v>95.01</c:v>
                </c:pt>
                <c:pt idx="7">
                  <c:v>91.44</c:v>
                </c:pt>
                <c:pt idx="8">
                  <c:v>89.4</c:v>
                </c:pt>
                <c:pt idx="9">
                  <c:v>85.24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Relevés!$E$11</c:f>
              <c:strCache>
                <c:ptCount val="1"/>
                <c:pt idx="0">
                  <c:v>FMAX ampli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Relevés!$D$12:$D$17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Relevés!$E$12:$E$17</c:f>
              <c:numCache>
                <c:ptCount val="6"/>
                <c:pt idx="0">
                  <c:v>110.6</c:v>
                </c:pt>
                <c:pt idx="1">
                  <c:v>105.8</c:v>
                </c:pt>
                <c:pt idx="2">
                  <c:v>100.2</c:v>
                </c:pt>
                <c:pt idx="3">
                  <c:v>93.33</c:v>
                </c:pt>
                <c:pt idx="4">
                  <c:v>84.68</c:v>
                </c:pt>
              </c:numCache>
            </c:numRef>
          </c:yVal>
          <c:smooth val="1"/>
        </c:ser>
        <c:axId val="44242867"/>
        <c:axId val="14989420"/>
      </c:scatterChart>
      <c:valAx>
        <c:axId val="4424286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VCO1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89420"/>
        <c:crosses val="autoZero"/>
        <c:crossBetween val="midCat"/>
        <c:dispUnits/>
        <c:majorUnit val="1"/>
        <c:minorUnit val="0.1"/>
      </c:valAx>
      <c:valAx>
        <c:axId val="14989420"/>
        <c:scaling>
          <c:orientation val="minMax"/>
          <c:max val="11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VCO1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24286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Démodulation - Caractéristique statique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"/>
          <c:w val="0.92275"/>
          <c:h val="0.78"/>
        </c:manualLayout>
      </c:layout>
      <c:scatterChart>
        <c:scatterStyle val="line"/>
        <c:varyColors val="0"/>
        <c:ser>
          <c:idx val="2"/>
          <c:order val="0"/>
          <c:tx>
            <c:strRef>
              <c:f>Relevés!$B$91</c:f>
              <c:strCache>
                <c:ptCount val="1"/>
                <c:pt idx="0">
                  <c:v>DEMOD (mV)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Relevés!$A$92:$A$112</c:f>
              <c:numCache>
                <c:ptCount val="21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</c:numCache>
            </c:numRef>
          </c:xVal>
          <c:yVal>
            <c:numRef>
              <c:f>Relevés!$B$92:$B$112</c:f>
              <c:numCache>
                <c:ptCount val="21"/>
                <c:pt idx="0">
                  <c:v>219</c:v>
                </c:pt>
                <c:pt idx="1">
                  <c:v>275</c:v>
                </c:pt>
                <c:pt idx="2">
                  <c:v>331</c:v>
                </c:pt>
                <c:pt idx="3">
                  <c:v>386</c:v>
                </c:pt>
                <c:pt idx="4">
                  <c:v>441</c:v>
                </c:pt>
                <c:pt idx="5">
                  <c:v>496</c:v>
                </c:pt>
                <c:pt idx="6">
                  <c:v>549</c:v>
                </c:pt>
                <c:pt idx="7">
                  <c:v>601</c:v>
                </c:pt>
                <c:pt idx="8">
                  <c:v>653</c:v>
                </c:pt>
                <c:pt idx="9">
                  <c:v>703</c:v>
                </c:pt>
                <c:pt idx="10">
                  <c:v>752</c:v>
                </c:pt>
                <c:pt idx="11">
                  <c:v>800</c:v>
                </c:pt>
                <c:pt idx="12">
                  <c:v>847</c:v>
                </c:pt>
                <c:pt idx="13">
                  <c:v>893</c:v>
                </c:pt>
                <c:pt idx="14">
                  <c:v>938</c:v>
                </c:pt>
                <c:pt idx="15">
                  <c:v>981</c:v>
                </c:pt>
                <c:pt idx="16">
                  <c:v>1023</c:v>
                </c:pt>
                <c:pt idx="17">
                  <c:v>1065</c:v>
                </c:pt>
                <c:pt idx="18">
                  <c:v>1105</c:v>
                </c:pt>
                <c:pt idx="19">
                  <c:v>1144</c:v>
                </c:pt>
                <c:pt idx="20">
                  <c:v>1181</c:v>
                </c:pt>
              </c:numCache>
            </c:numRef>
          </c:yVal>
          <c:smooth val="0"/>
        </c:ser>
        <c:axId val="30385229"/>
        <c:axId val="36332438"/>
      </c:scatterChart>
      <c:valAx>
        <c:axId val="30385229"/>
        <c:scaling>
          <c:orientation val="minMax"/>
          <c:max val="12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332438"/>
        <c:crosses val="autoZero"/>
        <c:crossBetween val="midCat"/>
        <c:dispUnits/>
      </c:valAx>
      <c:valAx>
        <c:axId val="36332438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DEMOD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85229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Transposition de fréquence - Accord sur 100,00MHz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45"/>
          <c:w val="0.938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Relevés!$F$55</c:f>
              <c:strCache>
                <c:ptCount val="1"/>
                <c:pt idx="0">
                  <c:v>Gain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Relevés!$A$56:$A$82</c:f>
              <c:numCache>
                <c:ptCount val="27"/>
                <c:pt idx="0">
                  <c:v>99.7</c:v>
                </c:pt>
                <c:pt idx="1">
                  <c:v>99.72</c:v>
                </c:pt>
                <c:pt idx="2">
                  <c:v>99.74</c:v>
                </c:pt>
                <c:pt idx="3">
                  <c:v>99.75999999999999</c:v>
                </c:pt>
                <c:pt idx="4">
                  <c:v>99.77999999999999</c:v>
                </c:pt>
                <c:pt idx="5">
                  <c:v>99.79999999999998</c:v>
                </c:pt>
                <c:pt idx="6">
                  <c:v>99.81999999999998</c:v>
                </c:pt>
                <c:pt idx="7">
                  <c:v>99.83999999999997</c:v>
                </c:pt>
                <c:pt idx="8">
                  <c:v>99.85999999999997</c:v>
                </c:pt>
                <c:pt idx="9">
                  <c:v>99.87999999999997</c:v>
                </c:pt>
                <c:pt idx="10">
                  <c:v>99.89999999999996</c:v>
                </c:pt>
                <c:pt idx="11">
                  <c:v>99.91999999999996</c:v>
                </c:pt>
                <c:pt idx="12">
                  <c:v>99.93</c:v>
                </c:pt>
                <c:pt idx="13">
                  <c:v>99.93999999999996</c:v>
                </c:pt>
                <c:pt idx="14">
                  <c:v>99.95999999999995</c:v>
                </c:pt>
                <c:pt idx="15">
                  <c:v>99.97999999999995</c:v>
                </c:pt>
                <c:pt idx="16">
                  <c:v>99.99999999999994</c:v>
                </c:pt>
                <c:pt idx="17">
                  <c:v>100.01999999999994</c:v>
                </c:pt>
                <c:pt idx="18">
                  <c:v>100.03999999999994</c:v>
                </c:pt>
                <c:pt idx="19">
                  <c:v>100.05999999999993</c:v>
                </c:pt>
                <c:pt idx="20">
                  <c:v>100.07999999999993</c:v>
                </c:pt>
                <c:pt idx="21">
                  <c:v>100.09999999999992</c:v>
                </c:pt>
                <c:pt idx="22">
                  <c:v>100.11999999999992</c:v>
                </c:pt>
                <c:pt idx="23">
                  <c:v>100.13999999999992</c:v>
                </c:pt>
                <c:pt idx="24">
                  <c:v>100.15999999999991</c:v>
                </c:pt>
                <c:pt idx="25">
                  <c:v>100.17999999999991</c:v>
                </c:pt>
                <c:pt idx="26">
                  <c:v>100.1999999999999</c:v>
                </c:pt>
              </c:numCache>
            </c:numRef>
          </c:xVal>
          <c:yVal>
            <c:numRef>
              <c:f>Relevés!$F$56:$F$82</c:f>
              <c:numCache>
                <c:ptCount val="27"/>
                <c:pt idx="0">
                  <c:v>22.27886704613673</c:v>
                </c:pt>
                <c:pt idx="1">
                  <c:v>24.95946532723613</c:v>
                </c:pt>
                <c:pt idx="2">
                  <c:v>27.86272600538434</c:v>
                </c:pt>
                <c:pt idx="3">
                  <c:v>31.089783200076376</c:v>
                </c:pt>
                <c:pt idx="4">
                  <c:v>34.74385285409475</c:v>
                </c:pt>
                <c:pt idx="5">
                  <c:v>38.938865413956506</c:v>
                </c:pt>
                <c:pt idx="6">
                  <c:v>43.39054979106586</c:v>
                </c:pt>
                <c:pt idx="7">
                  <c:v>47.110945914642656</c:v>
                </c:pt>
                <c:pt idx="8">
                  <c:v>48.00212140857091</c:v>
                </c:pt>
                <c:pt idx="9">
                  <c:v>47.57703892897762</c:v>
                </c:pt>
                <c:pt idx="10">
                  <c:v>47.14916771290072</c:v>
                </c:pt>
                <c:pt idx="11">
                  <c:v>44.44131685177173</c:v>
                </c:pt>
                <c:pt idx="12">
                  <c:v>27.328459144519456</c:v>
                </c:pt>
                <c:pt idx="13">
                  <c:v>45.21335073980025</c:v>
                </c:pt>
                <c:pt idx="14">
                  <c:v>47.206186886841174</c:v>
                </c:pt>
                <c:pt idx="15">
                  <c:v>47.649346440316606</c:v>
                </c:pt>
                <c:pt idx="16">
                  <c:v>48.053823285260776</c:v>
                </c:pt>
                <c:pt idx="17">
                  <c:v>46.94660030633901</c:v>
                </c:pt>
                <c:pt idx="18">
                  <c:v>43.04576688766113</c:v>
                </c:pt>
                <c:pt idx="19">
                  <c:v>38.3290789709985</c:v>
                </c:pt>
                <c:pt idx="20">
                  <c:v>34.493707764747185</c:v>
                </c:pt>
                <c:pt idx="21">
                  <c:v>30.881360887005513</c:v>
                </c:pt>
                <c:pt idx="22">
                  <c:v>27.694234858765647</c:v>
                </c:pt>
                <c:pt idx="23">
                  <c:v>24.810984965651997</c:v>
                </c:pt>
                <c:pt idx="24">
                  <c:v>22.161147475677076</c:v>
                </c:pt>
                <c:pt idx="25">
                  <c:v>19.64542466079137</c:v>
                </c:pt>
                <c:pt idx="26">
                  <c:v>17.20676013141987</c:v>
                </c:pt>
              </c:numCache>
            </c:numRef>
          </c:yVal>
          <c:smooth val="1"/>
        </c:ser>
        <c:axId val="56809607"/>
        <c:axId val="59428704"/>
      </c:scatterChart>
      <c:scatterChart>
        <c:scatterStyle val="lineMarker"/>
        <c:varyColors val="0"/>
        <c:ser>
          <c:idx val="1"/>
          <c:order val="1"/>
          <c:tx>
            <c:strRef>
              <c:f>Relevés!$D$55</c:f>
              <c:strCache>
                <c:ptCount val="1"/>
                <c:pt idx="0">
                  <c:v>FFI2 (KHz)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Relevés!$A$56:$A$82</c:f>
              <c:numCache>
                <c:ptCount val="27"/>
                <c:pt idx="0">
                  <c:v>99.7</c:v>
                </c:pt>
                <c:pt idx="1">
                  <c:v>99.72</c:v>
                </c:pt>
                <c:pt idx="2">
                  <c:v>99.74</c:v>
                </c:pt>
                <c:pt idx="3">
                  <c:v>99.75999999999999</c:v>
                </c:pt>
                <c:pt idx="4">
                  <c:v>99.77999999999999</c:v>
                </c:pt>
                <c:pt idx="5">
                  <c:v>99.79999999999998</c:v>
                </c:pt>
                <c:pt idx="6">
                  <c:v>99.81999999999998</c:v>
                </c:pt>
                <c:pt idx="7">
                  <c:v>99.83999999999997</c:v>
                </c:pt>
                <c:pt idx="8">
                  <c:v>99.85999999999997</c:v>
                </c:pt>
                <c:pt idx="9">
                  <c:v>99.87999999999997</c:v>
                </c:pt>
                <c:pt idx="10">
                  <c:v>99.89999999999996</c:v>
                </c:pt>
                <c:pt idx="11">
                  <c:v>99.91999999999996</c:v>
                </c:pt>
                <c:pt idx="12">
                  <c:v>99.93</c:v>
                </c:pt>
                <c:pt idx="13">
                  <c:v>99.93999999999996</c:v>
                </c:pt>
                <c:pt idx="14">
                  <c:v>99.95999999999995</c:v>
                </c:pt>
                <c:pt idx="15">
                  <c:v>99.97999999999995</c:v>
                </c:pt>
                <c:pt idx="16">
                  <c:v>99.99999999999994</c:v>
                </c:pt>
                <c:pt idx="17">
                  <c:v>100.01999999999994</c:v>
                </c:pt>
                <c:pt idx="18">
                  <c:v>100.03999999999994</c:v>
                </c:pt>
                <c:pt idx="19">
                  <c:v>100.05999999999993</c:v>
                </c:pt>
                <c:pt idx="20">
                  <c:v>100.07999999999993</c:v>
                </c:pt>
                <c:pt idx="21">
                  <c:v>100.09999999999992</c:v>
                </c:pt>
                <c:pt idx="22">
                  <c:v>100.11999999999992</c:v>
                </c:pt>
                <c:pt idx="23">
                  <c:v>100.13999999999992</c:v>
                </c:pt>
                <c:pt idx="24">
                  <c:v>100.15999999999991</c:v>
                </c:pt>
                <c:pt idx="25">
                  <c:v>100.17999999999991</c:v>
                </c:pt>
                <c:pt idx="26">
                  <c:v>100.1999999999999</c:v>
                </c:pt>
              </c:numCache>
            </c:numRef>
          </c:xVal>
          <c:yVal>
            <c:numRef>
              <c:f>Relevés!$D$56:$D$82</c:f>
              <c:numCache>
                <c:ptCount val="27"/>
                <c:pt idx="0">
                  <c:v>230.00000000000398</c:v>
                </c:pt>
                <c:pt idx="1">
                  <c:v>210.00000000000796</c:v>
                </c:pt>
                <c:pt idx="2">
                  <c:v>190.00000000001194</c:v>
                </c:pt>
                <c:pt idx="3">
                  <c:v>170.00000000001592</c:v>
                </c:pt>
                <c:pt idx="4">
                  <c:v>150.0000000000199</c:v>
                </c:pt>
                <c:pt idx="5">
                  <c:v>130.00000000002387</c:v>
                </c:pt>
                <c:pt idx="6">
                  <c:v>110.00000000002785</c:v>
                </c:pt>
                <c:pt idx="7">
                  <c:v>90.00000000003183</c:v>
                </c:pt>
                <c:pt idx="8">
                  <c:v>70.00000000003581</c:v>
                </c:pt>
                <c:pt idx="9">
                  <c:v>50.00000000003979</c:v>
                </c:pt>
                <c:pt idx="10">
                  <c:v>30.00000000004377</c:v>
                </c:pt>
                <c:pt idx="11">
                  <c:v>10.000000000047748</c:v>
                </c:pt>
                <c:pt idx="12">
                  <c:v>0</c:v>
                </c:pt>
                <c:pt idx="13">
                  <c:v>9.999999999948272</c:v>
                </c:pt>
                <c:pt idx="14">
                  <c:v>29.999999999944293</c:v>
                </c:pt>
                <c:pt idx="15">
                  <c:v>49.999999999940314</c:v>
                </c:pt>
                <c:pt idx="16">
                  <c:v>69.99999999993634</c:v>
                </c:pt>
                <c:pt idx="17">
                  <c:v>89.99999999993236</c:v>
                </c:pt>
                <c:pt idx="18">
                  <c:v>109.99999999992838</c:v>
                </c:pt>
                <c:pt idx="19">
                  <c:v>129.9999999999244</c:v>
                </c:pt>
                <c:pt idx="20">
                  <c:v>149.99999999992042</c:v>
                </c:pt>
                <c:pt idx="21">
                  <c:v>169.99999999991644</c:v>
                </c:pt>
                <c:pt idx="22">
                  <c:v>189.99999999991246</c:v>
                </c:pt>
                <c:pt idx="23">
                  <c:v>209.99999999990848</c:v>
                </c:pt>
                <c:pt idx="24">
                  <c:v>229.9999999999045</c:v>
                </c:pt>
                <c:pt idx="25">
                  <c:v>249.99999999990052</c:v>
                </c:pt>
                <c:pt idx="26">
                  <c:v>269.99999999989654</c:v>
                </c:pt>
              </c:numCache>
            </c:numRef>
          </c:yVal>
          <c:smooth val="0"/>
        </c:ser>
        <c:axId val="65998433"/>
        <c:axId val="17622474"/>
      </c:scatterChart>
      <c:valAx>
        <c:axId val="56809607"/>
        <c:scaling>
          <c:orientation val="minMax"/>
          <c:max val="100.2"/>
          <c:min val="99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FRF(MHz)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80808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428704"/>
        <c:crosses val="autoZero"/>
        <c:crossBetween val="midCat"/>
        <c:dispUnits/>
        <c:majorUnit val="0.05"/>
        <c:minorUnit val="0.01"/>
      </c:valAx>
      <c:valAx>
        <c:axId val="59428704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09607"/>
        <c:crosses val="autoZero"/>
        <c:crossBetween val="midCat"/>
        <c:dispUnits/>
        <c:majorUnit val="10"/>
      </c:valAx>
      <c:valAx>
        <c:axId val="65998433"/>
        <c:scaling>
          <c:orientation val="minMax"/>
        </c:scaling>
        <c:axPos val="b"/>
        <c:delete val="1"/>
        <c:majorTickMark val="in"/>
        <c:minorTickMark val="none"/>
        <c:tickLblPos val="nextTo"/>
        <c:crossAx val="17622474"/>
        <c:crosses val="max"/>
        <c:crossBetween val="midCat"/>
        <c:dispUnits/>
      </c:valAx>
      <c:valAx>
        <c:axId val="17622474"/>
        <c:scaling>
          <c:orientation val="minMax"/>
          <c:max val="28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99843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Transposition de fréquence (pour potentiomètre FCL ajusté au max et au min)
Accord sur 100,000MHz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45"/>
          <c:w val="0.9385"/>
          <c:h val="0.77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Relevés!$C$123</c:f>
              <c:strCache>
                <c:ptCount val="1"/>
                <c:pt idx="0">
                  <c:v>FFI (KHz)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120,51x - 11981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Relevés!$A$124:$A$144</c:f>
              <c:numCache>
                <c:ptCount val="21"/>
                <c:pt idx="0">
                  <c:v>99.9</c:v>
                </c:pt>
                <c:pt idx="1">
                  <c:v>99.91000000000001</c:v>
                </c:pt>
                <c:pt idx="2">
                  <c:v>99.92000000000002</c:v>
                </c:pt>
                <c:pt idx="3">
                  <c:v>99.93000000000002</c:v>
                </c:pt>
                <c:pt idx="4">
                  <c:v>99.94000000000003</c:v>
                </c:pt>
                <c:pt idx="5">
                  <c:v>99.95000000000003</c:v>
                </c:pt>
                <c:pt idx="6">
                  <c:v>99.96000000000004</c:v>
                </c:pt>
                <c:pt idx="7">
                  <c:v>99.97000000000004</c:v>
                </c:pt>
                <c:pt idx="8">
                  <c:v>99.98000000000005</c:v>
                </c:pt>
                <c:pt idx="9">
                  <c:v>99.99000000000005</c:v>
                </c:pt>
                <c:pt idx="10">
                  <c:v>100.00000000000006</c:v>
                </c:pt>
                <c:pt idx="11">
                  <c:v>100.01000000000006</c:v>
                </c:pt>
                <c:pt idx="12">
                  <c:v>100.02000000000007</c:v>
                </c:pt>
                <c:pt idx="13">
                  <c:v>100.03000000000007</c:v>
                </c:pt>
                <c:pt idx="14">
                  <c:v>100.04000000000008</c:v>
                </c:pt>
                <c:pt idx="15">
                  <c:v>100.05000000000008</c:v>
                </c:pt>
                <c:pt idx="16">
                  <c:v>100.06000000000009</c:v>
                </c:pt>
                <c:pt idx="17">
                  <c:v>100.07000000000009</c:v>
                </c:pt>
                <c:pt idx="18">
                  <c:v>100.0800000000001</c:v>
                </c:pt>
                <c:pt idx="19">
                  <c:v>100.0900000000001</c:v>
                </c:pt>
                <c:pt idx="20">
                  <c:v>100.10000000000011</c:v>
                </c:pt>
              </c:numCache>
            </c:numRef>
          </c:xVal>
          <c:yVal>
            <c:numRef>
              <c:f>Relevés!$C$124:$C$144</c:f>
              <c:numCache>
                <c:ptCount val="21"/>
                <c:pt idx="0">
                  <c:v>58.34</c:v>
                </c:pt>
                <c:pt idx="1">
                  <c:v>59.46</c:v>
                </c:pt>
                <c:pt idx="2">
                  <c:v>60.65</c:v>
                </c:pt>
                <c:pt idx="3">
                  <c:v>61.77</c:v>
                </c:pt>
                <c:pt idx="4">
                  <c:v>62.93</c:v>
                </c:pt>
                <c:pt idx="5">
                  <c:v>64.08</c:v>
                </c:pt>
                <c:pt idx="6">
                  <c:v>65.25</c:v>
                </c:pt>
                <c:pt idx="7">
                  <c:v>66.43</c:v>
                </c:pt>
                <c:pt idx="8">
                  <c:v>67.62</c:v>
                </c:pt>
                <c:pt idx="9">
                  <c:v>68.8</c:v>
                </c:pt>
                <c:pt idx="10">
                  <c:v>70</c:v>
                </c:pt>
                <c:pt idx="11">
                  <c:v>71.2</c:v>
                </c:pt>
                <c:pt idx="12">
                  <c:v>72.43</c:v>
                </c:pt>
                <c:pt idx="13">
                  <c:v>73.65</c:v>
                </c:pt>
                <c:pt idx="14">
                  <c:v>74.88</c:v>
                </c:pt>
                <c:pt idx="15">
                  <c:v>76.11</c:v>
                </c:pt>
                <c:pt idx="16">
                  <c:v>77.37</c:v>
                </c:pt>
                <c:pt idx="17">
                  <c:v>78.64</c:v>
                </c:pt>
                <c:pt idx="18">
                  <c:v>79.91</c:v>
                </c:pt>
                <c:pt idx="19">
                  <c:v>81.19</c:v>
                </c:pt>
                <c:pt idx="20">
                  <c:v>82.46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Relevés!$E$123</c:f>
              <c:strCache>
                <c:ptCount val="1"/>
                <c:pt idx="0">
                  <c:v>FFI (KHz)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xVal>
            <c:numRef>
              <c:f>Relevés!$A$124:$A$144</c:f>
              <c:numCache>
                <c:ptCount val="21"/>
                <c:pt idx="0">
                  <c:v>99.9</c:v>
                </c:pt>
                <c:pt idx="1">
                  <c:v>99.91000000000001</c:v>
                </c:pt>
                <c:pt idx="2">
                  <c:v>99.92000000000002</c:v>
                </c:pt>
                <c:pt idx="3">
                  <c:v>99.93000000000002</c:v>
                </c:pt>
                <c:pt idx="4">
                  <c:v>99.94000000000003</c:v>
                </c:pt>
                <c:pt idx="5">
                  <c:v>99.95000000000003</c:v>
                </c:pt>
                <c:pt idx="6">
                  <c:v>99.96000000000004</c:v>
                </c:pt>
                <c:pt idx="7">
                  <c:v>99.97000000000004</c:v>
                </c:pt>
                <c:pt idx="8">
                  <c:v>99.98000000000005</c:v>
                </c:pt>
                <c:pt idx="9">
                  <c:v>99.99000000000005</c:v>
                </c:pt>
                <c:pt idx="10">
                  <c:v>100.00000000000006</c:v>
                </c:pt>
                <c:pt idx="11">
                  <c:v>100.01000000000006</c:v>
                </c:pt>
                <c:pt idx="12">
                  <c:v>100.02000000000007</c:v>
                </c:pt>
                <c:pt idx="13">
                  <c:v>100.03000000000007</c:v>
                </c:pt>
                <c:pt idx="14">
                  <c:v>100.04000000000008</c:v>
                </c:pt>
                <c:pt idx="15">
                  <c:v>100.05000000000008</c:v>
                </c:pt>
                <c:pt idx="16">
                  <c:v>100.06000000000009</c:v>
                </c:pt>
                <c:pt idx="17">
                  <c:v>100.07000000000009</c:v>
                </c:pt>
                <c:pt idx="18">
                  <c:v>100.0800000000001</c:v>
                </c:pt>
                <c:pt idx="19">
                  <c:v>100.0900000000001</c:v>
                </c:pt>
                <c:pt idx="20">
                  <c:v>100.10000000000011</c:v>
                </c:pt>
              </c:numCache>
            </c:numRef>
          </c:xVal>
          <c:yVal>
            <c:numRef>
              <c:f>Relevés!$E$124:$E$144</c:f>
              <c:numCache>
                <c:ptCount val="21"/>
                <c:pt idx="0">
                  <c:v>22.05</c:v>
                </c:pt>
                <c:pt idx="1">
                  <c:v>26.78</c:v>
                </c:pt>
                <c:pt idx="2">
                  <c:v>31.55</c:v>
                </c:pt>
                <c:pt idx="3">
                  <c:v>36.43</c:v>
                </c:pt>
                <c:pt idx="4">
                  <c:v>41.17</c:v>
                </c:pt>
                <c:pt idx="5">
                  <c:v>45.94</c:v>
                </c:pt>
                <c:pt idx="6">
                  <c:v>50.73</c:v>
                </c:pt>
                <c:pt idx="7">
                  <c:v>55.5</c:v>
                </c:pt>
                <c:pt idx="8">
                  <c:v>60.35</c:v>
                </c:pt>
                <c:pt idx="9">
                  <c:v>65.2</c:v>
                </c:pt>
                <c:pt idx="10">
                  <c:v>69.97</c:v>
                </c:pt>
                <c:pt idx="11">
                  <c:v>75.02</c:v>
                </c:pt>
                <c:pt idx="12">
                  <c:v>80.13</c:v>
                </c:pt>
                <c:pt idx="13">
                  <c:v>85.25</c:v>
                </c:pt>
                <c:pt idx="14">
                  <c:v>90.44</c:v>
                </c:pt>
                <c:pt idx="15">
                  <c:v>95.67</c:v>
                </c:pt>
                <c:pt idx="16">
                  <c:v>100.96</c:v>
                </c:pt>
                <c:pt idx="17">
                  <c:v>106.35</c:v>
                </c:pt>
                <c:pt idx="18">
                  <c:v>111.83</c:v>
                </c:pt>
                <c:pt idx="19">
                  <c:v>117.4</c:v>
                </c:pt>
                <c:pt idx="20">
                  <c:v>123.02</c:v>
                </c:pt>
              </c:numCache>
            </c:numRef>
          </c:yVal>
          <c:smooth val="0"/>
        </c:ser>
        <c:axId val="38420443"/>
        <c:axId val="7614676"/>
      </c:scatterChart>
      <c:valAx>
        <c:axId val="38420443"/>
        <c:scaling>
          <c:orientation val="minMax"/>
          <c:max val="100.1"/>
          <c:min val="9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614676"/>
        <c:crosses val="autoZero"/>
        <c:crossBetween val="midCat"/>
        <c:dispUnits/>
      </c:valAx>
      <c:valAx>
        <c:axId val="7614676"/>
        <c:scaling>
          <c:orientation val="minMax"/>
          <c:max val="1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12700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420443"/>
        <c:crossesAt val="-100"/>
        <c:crossBetween val="midCat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6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Transposition de fréquence de la maquette d'étude (pour pot. FCL ajusté au max et au min)
Accord sur 100,000MHz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45"/>
          <c:w val="0.9385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Relevés!$D$123</c:f>
              <c:strCache>
                <c:ptCount val="1"/>
                <c:pt idx="0">
                  <c:v>VVCO1 (V)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Relevés!$A$124:$A$144</c:f>
              <c:numCache>
                <c:ptCount val="21"/>
                <c:pt idx="0">
                  <c:v>99.9</c:v>
                </c:pt>
                <c:pt idx="1">
                  <c:v>99.91000000000001</c:v>
                </c:pt>
                <c:pt idx="2">
                  <c:v>99.92000000000002</c:v>
                </c:pt>
                <c:pt idx="3">
                  <c:v>99.93000000000002</c:v>
                </c:pt>
                <c:pt idx="4">
                  <c:v>99.94000000000003</c:v>
                </c:pt>
                <c:pt idx="5">
                  <c:v>99.95000000000003</c:v>
                </c:pt>
                <c:pt idx="6">
                  <c:v>99.96000000000004</c:v>
                </c:pt>
                <c:pt idx="7">
                  <c:v>99.97000000000004</c:v>
                </c:pt>
                <c:pt idx="8">
                  <c:v>99.98000000000005</c:v>
                </c:pt>
                <c:pt idx="9">
                  <c:v>99.99000000000005</c:v>
                </c:pt>
                <c:pt idx="10">
                  <c:v>100.00000000000006</c:v>
                </c:pt>
                <c:pt idx="11">
                  <c:v>100.01000000000006</c:v>
                </c:pt>
                <c:pt idx="12">
                  <c:v>100.02000000000007</c:v>
                </c:pt>
                <c:pt idx="13">
                  <c:v>100.03000000000007</c:v>
                </c:pt>
                <c:pt idx="14">
                  <c:v>100.04000000000008</c:v>
                </c:pt>
                <c:pt idx="15">
                  <c:v>100.05000000000008</c:v>
                </c:pt>
                <c:pt idx="16">
                  <c:v>100.06000000000009</c:v>
                </c:pt>
                <c:pt idx="17">
                  <c:v>100.07000000000009</c:v>
                </c:pt>
                <c:pt idx="18">
                  <c:v>100.0800000000001</c:v>
                </c:pt>
                <c:pt idx="19">
                  <c:v>100.0900000000001</c:v>
                </c:pt>
                <c:pt idx="20">
                  <c:v>100.10000000000011</c:v>
                </c:pt>
              </c:numCache>
            </c:numRef>
          </c:xVal>
          <c:yVal>
            <c:numRef>
              <c:f>Relevés!$D$124:$D$144</c:f>
              <c:numCache>
                <c:ptCount val="21"/>
                <c:pt idx="0">
                  <c:v>2.225</c:v>
                </c:pt>
                <c:pt idx="1">
                  <c:v>2.223</c:v>
                </c:pt>
                <c:pt idx="2">
                  <c:v>2.222</c:v>
                </c:pt>
                <c:pt idx="3">
                  <c:v>2.22</c:v>
                </c:pt>
                <c:pt idx="4">
                  <c:v>2.218</c:v>
                </c:pt>
                <c:pt idx="5">
                  <c:v>2.217</c:v>
                </c:pt>
                <c:pt idx="6">
                  <c:v>2.215</c:v>
                </c:pt>
                <c:pt idx="7">
                  <c:v>2.214</c:v>
                </c:pt>
                <c:pt idx="8">
                  <c:v>2.212</c:v>
                </c:pt>
                <c:pt idx="9">
                  <c:v>2.211</c:v>
                </c:pt>
                <c:pt idx="10">
                  <c:v>2.209</c:v>
                </c:pt>
                <c:pt idx="11">
                  <c:v>2.208</c:v>
                </c:pt>
                <c:pt idx="12">
                  <c:v>2.207</c:v>
                </c:pt>
                <c:pt idx="13">
                  <c:v>2.205</c:v>
                </c:pt>
                <c:pt idx="14">
                  <c:v>2.203</c:v>
                </c:pt>
                <c:pt idx="15">
                  <c:v>2.202</c:v>
                </c:pt>
                <c:pt idx="16">
                  <c:v>2.2</c:v>
                </c:pt>
                <c:pt idx="17">
                  <c:v>2.199</c:v>
                </c:pt>
                <c:pt idx="18">
                  <c:v>2.198</c:v>
                </c:pt>
                <c:pt idx="19">
                  <c:v>2.196</c:v>
                </c:pt>
                <c:pt idx="20">
                  <c:v>2.195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Relevés!$F$123</c:f>
              <c:strCache>
                <c:ptCount val="1"/>
                <c:pt idx="0">
                  <c:v>VVCO1 (V)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Relevés!$A$124:$A$144</c:f>
              <c:numCache>
                <c:ptCount val="21"/>
                <c:pt idx="0">
                  <c:v>99.9</c:v>
                </c:pt>
                <c:pt idx="1">
                  <c:v>99.91000000000001</c:v>
                </c:pt>
                <c:pt idx="2">
                  <c:v>99.92000000000002</c:v>
                </c:pt>
                <c:pt idx="3">
                  <c:v>99.93000000000002</c:v>
                </c:pt>
                <c:pt idx="4">
                  <c:v>99.94000000000003</c:v>
                </c:pt>
                <c:pt idx="5">
                  <c:v>99.95000000000003</c:v>
                </c:pt>
                <c:pt idx="6">
                  <c:v>99.96000000000004</c:v>
                </c:pt>
                <c:pt idx="7">
                  <c:v>99.97000000000004</c:v>
                </c:pt>
                <c:pt idx="8">
                  <c:v>99.98000000000005</c:v>
                </c:pt>
                <c:pt idx="9">
                  <c:v>99.99000000000005</c:v>
                </c:pt>
                <c:pt idx="10">
                  <c:v>100.00000000000006</c:v>
                </c:pt>
                <c:pt idx="11">
                  <c:v>100.01000000000006</c:v>
                </c:pt>
                <c:pt idx="12">
                  <c:v>100.02000000000007</c:v>
                </c:pt>
                <c:pt idx="13">
                  <c:v>100.03000000000007</c:v>
                </c:pt>
                <c:pt idx="14">
                  <c:v>100.04000000000008</c:v>
                </c:pt>
                <c:pt idx="15">
                  <c:v>100.05000000000008</c:v>
                </c:pt>
                <c:pt idx="16">
                  <c:v>100.06000000000009</c:v>
                </c:pt>
                <c:pt idx="17">
                  <c:v>100.07000000000009</c:v>
                </c:pt>
                <c:pt idx="18">
                  <c:v>100.0800000000001</c:v>
                </c:pt>
                <c:pt idx="19">
                  <c:v>100.0900000000001</c:v>
                </c:pt>
                <c:pt idx="20">
                  <c:v>100.10000000000011</c:v>
                </c:pt>
              </c:numCache>
            </c:numRef>
          </c:xVal>
          <c:yVal>
            <c:numRef>
              <c:f>Relevés!$F$124:$F$144</c:f>
              <c:numCache>
                <c:ptCount val="21"/>
                <c:pt idx="0">
                  <c:v>2.218</c:v>
                </c:pt>
                <c:pt idx="1">
                  <c:v>2.217</c:v>
                </c:pt>
                <c:pt idx="2">
                  <c:v>2.217</c:v>
                </c:pt>
                <c:pt idx="3">
                  <c:v>2.216</c:v>
                </c:pt>
                <c:pt idx="4">
                  <c:v>2.215</c:v>
                </c:pt>
                <c:pt idx="5">
                  <c:v>2.214</c:v>
                </c:pt>
                <c:pt idx="6">
                  <c:v>2.213</c:v>
                </c:pt>
                <c:pt idx="7">
                  <c:v>2.212</c:v>
                </c:pt>
                <c:pt idx="8">
                  <c:v>2.211</c:v>
                </c:pt>
                <c:pt idx="9">
                  <c:v>2.21</c:v>
                </c:pt>
                <c:pt idx="10">
                  <c:v>2.209</c:v>
                </c:pt>
                <c:pt idx="11">
                  <c:v>2.208</c:v>
                </c:pt>
                <c:pt idx="12">
                  <c:v>2.208</c:v>
                </c:pt>
                <c:pt idx="13">
                  <c:v>2.207</c:v>
                </c:pt>
                <c:pt idx="14">
                  <c:v>2.206</c:v>
                </c:pt>
                <c:pt idx="15">
                  <c:v>2.205</c:v>
                </c:pt>
                <c:pt idx="16">
                  <c:v>2.205</c:v>
                </c:pt>
                <c:pt idx="17">
                  <c:v>2.204</c:v>
                </c:pt>
                <c:pt idx="18">
                  <c:v>2.203</c:v>
                </c:pt>
                <c:pt idx="19">
                  <c:v>2.202</c:v>
                </c:pt>
                <c:pt idx="20">
                  <c:v>2.202</c:v>
                </c:pt>
              </c:numCache>
            </c:numRef>
          </c:yVal>
          <c:smooth val="0"/>
        </c:ser>
        <c:axId val="61343477"/>
        <c:axId val="65723006"/>
      </c:scatterChart>
      <c:valAx>
        <c:axId val="61343477"/>
        <c:scaling>
          <c:orientation val="minMax"/>
          <c:max val="100.1"/>
          <c:min val="9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23006"/>
        <c:crosses val="autoZero"/>
        <c:crossBetween val="midCat"/>
        <c:dispUnits/>
      </c:valAx>
      <c:valAx>
        <c:axId val="65723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12700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43477"/>
        <c:crossesAt val="-10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5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0.15125</cdr:y>
    </cdr:from>
    <cdr:to>
      <cdr:x>0.3005</cdr:x>
      <cdr:y>0.1865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866775"/>
          <a:ext cx="17526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Gain entre RF_IN et FI2</a:t>
          </a:r>
        </a:p>
      </cdr:txBody>
    </cdr:sp>
  </cdr:relSizeAnchor>
  <cdr:relSizeAnchor xmlns:cdr="http://schemas.openxmlformats.org/drawingml/2006/chartDrawing">
    <cdr:from>
      <cdr:x>0.33925</cdr:x>
      <cdr:y>0.71875</cdr:y>
    </cdr:from>
    <cdr:to>
      <cdr:x>0.37875</cdr:x>
      <cdr:y>0.7525</cdr:y>
    </cdr:to>
    <cdr:sp>
      <cdr:nvSpPr>
        <cdr:cNvPr id="2" name="TextBox 2"/>
        <cdr:cNvSpPr txBox="1">
          <a:spLocks noChangeArrowheads="1"/>
        </cdr:cNvSpPr>
      </cdr:nvSpPr>
      <cdr:spPr>
        <a:xfrm>
          <a:off x="3133725" y="413385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0.65675</cdr:y>
    </cdr:from>
    <cdr:to>
      <cdr:x>0.212</cdr:x>
      <cdr:y>0.69725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3771900"/>
          <a:ext cx="990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FCL au max</a:t>
          </a:r>
        </a:p>
      </cdr:txBody>
    </cdr:sp>
  </cdr:relSizeAnchor>
  <cdr:relSizeAnchor xmlns:cdr="http://schemas.openxmlformats.org/drawingml/2006/chartDrawing">
    <cdr:from>
      <cdr:x>0.10725</cdr:x>
      <cdr:y>0.47975</cdr:y>
    </cdr:from>
    <cdr:to>
      <cdr:x>0.2145</cdr:x>
      <cdr:y>0.52025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752725"/>
          <a:ext cx="990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FCL au min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0.22525</cdr:y>
    </cdr:from>
    <cdr:to>
      <cdr:x>0.313</cdr:x>
      <cdr:y>0.26575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295400"/>
          <a:ext cx="990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FCL au min</a:t>
          </a:r>
        </a:p>
      </cdr:txBody>
    </cdr:sp>
  </cdr:relSizeAnchor>
  <cdr:relSizeAnchor xmlns:cdr="http://schemas.openxmlformats.org/drawingml/2006/chartDrawing">
    <cdr:from>
      <cdr:x>0.134</cdr:x>
      <cdr:y>0.3925</cdr:y>
    </cdr:from>
    <cdr:to>
      <cdr:x>0.24125</cdr:x>
      <cdr:y>0.433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2257425"/>
          <a:ext cx="990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FCL au max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4">
      <selection activeCell="D10" sqref="D10:E16"/>
    </sheetView>
  </sheetViews>
  <sheetFormatPr defaultColWidth="11.421875" defaultRowHeight="12.75"/>
  <cols>
    <col min="1" max="1" width="9.28125" style="0" customWidth="1"/>
    <col min="2" max="2" width="11.7109375" style="0" customWidth="1"/>
    <col min="3" max="3" width="12.140625" style="0" customWidth="1"/>
  </cols>
  <sheetData>
    <row r="1" spans="1:5" ht="18">
      <c r="A1" s="36" t="s">
        <v>0</v>
      </c>
      <c r="B1" s="37"/>
      <c r="C1" s="37"/>
      <c r="D1" s="37"/>
      <c r="E1" s="37"/>
    </row>
    <row r="3" spans="1:5" ht="15.75">
      <c r="A3" s="34" t="s">
        <v>1</v>
      </c>
      <c r="B3" s="34"/>
      <c r="C3" s="34"/>
      <c r="D3" s="34"/>
      <c r="E3" s="34"/>
    </row>
    <row r="5" spans="1:16" ht="15.75">
      <c r="A5" s="38" t="s">
        <v>21</v>
      </c>
      <c r="B5" s="39"/>
      <c r="C5" s="39"/>
      <c r="D5" s="39"/>
      <c r="E5" s="40"/>
      <c r="G5" s="32"/>
      <c r="H5" s="32"/>
      <c r="I5" s="32"/>
      <c r="J5" s="32"/>
      <c r="K5" s="32"/>
      <c r="M5" s="32"/>
      <c r="N5" s="32"/>
      <c r="O5" s="32"/>
      <c r="P5" s="32"/>
    </row>
    <row r="6" spans="1:16" ht="12.75" customHeight="1">
      <c r="A6" s="33" t="s">
        <v>4</v>
      </c>
      <c r="B6" s="33"/>
      <c r="G6" s="33"/>
      <c r="H6" s="33"/>
      <c r="O6" s="1"/>
      <c r="P6" s="1"/>
    </row>
    <row r="7" spans="1:21" ht="12.75" customHeight="1">
      <c r="A7" s="4" t="s">
        <v>19</v>
      </c>
      <c r="B7" s="3"/>
      <c r="M7" s="1"/>
      <c r="N7" s="1"/>
      <c r="O7" s="1"/>
      <c r="P7" s="1"/>
      <c r="Q7" s="35"/>
      <c r="R7" s="35"/>
      <c r="S7" s="35"/>
      <c r="T7" s="9"/>
      <c r="U7" s="9"/>
    </row>
    <row r="8" spans="1:21" ht="12.75" customHeight="1">
      <c r="A8" s="4"/>
      <c r="B8" s="3"/>
      <c r="G8" s="1"/>
      <c r="I8" s="2"/>
      <c r="M8" s="8"/>
      <c r="N8" s="1"/>
      <c r="O8" s="1"/>
      <c r="P8" s="1"/>
      <c r="Q8" s="30"/>
      <c r="R8" s="30"/>
      <c r="S8" s="30"/>
      <c r="T8" s="9"/>
      <c r="U8" s="9"/>
    </row>
    <row r="9" spans="1:21" ht="12.75" customHeight="1">
      <c r="A9" s="29" t="s">
        <v>37</v>
      </c>
      <c r="B9" s="29"/>
      <c r="C9" s="29"/>
      <c r="D9" s="29"/>
      <c r="E9" s="29"/>
      <c r="F9" s="24"/>
      <c r="G9" s="13"/>
      <c r="H9" s="13"/>
      <c r="I9" s="13"/>
      <c r="J9" s="13"/>
      <c r="K9" s="13"/>
      <c r="M9" s="8"/>
      <c r="N9" s="8"/>
      <c r="O9" s="1"/>
      <c r="P9" s="1"/>
      <c r="Q9" s="30"/>
      <c r="R9" s="30"/>
      <c r="S9" s="30"/>
      <c r="T9" s="30"/>
      <c r="U9" s="9"/>
    </row>
    <row r="10" spans="1:21" ht="12.75" customHeight="1">
      <c r="A10" s="15"/>
      <c r="B10" s="1"/>
      <c r="C10" s="15"/>
      <c r="D10" s="44" t="s">
        <v>39</v>
      </c>
      <c r="E10" s="44"/>
      <c r="F10" s="24"/>
      <c r="G10" s="13"/>
      <c r="H10" s="13"/>
      <c r="I10" s="13"/>
      <c r="J10" s="13"/>
      <c r="K10" s="13"/>
      <c r="M10" s="8"/>
      <c r="N10" s="8"/>
      <c r="O10" s="1"/>
      <c r="P10" s="1"/>
      <c r="Q10" s="30"/>
      <c r="R10" s="30"/>
      <c r="S10" s="30"/>
      <c r="T10" s="30"/>
      <c r="U10" s="30"/>
    </row>
    <row r="11" spans="1:21" ht="12.75">
      <c r="A11" s="25" t="s">
        <v>2</v>
      </c>
      <c r="B11" s="25" t="s">
        <v>12</v>
      </c>
      <c r="C11" s="42" t="s">
        <v>3</v>
      </c>
      <c r="D11" s="25" t="s">
        <v>2</v>
      </c>
      <c r="E11" s="25" t="s">
        <v>38</v>
      </c>
      <c r="F11" s="1"/>
      <c r="G11" s="1"/>
      <c r="H11" s="1"/>
      <c r="I11" s="1"/>
      <c r="J11" s="1"/>
      <c r="M11" s="8"/>
      <c r="N11" s="8"/>
      <c r="O11" s="1"/>
      <c r="P11" s="1"/>
      <c r="Q11" s="30"/>
      <c r="R11" s="30"/>
      <c r="S11" s="30"/>
      <c r="T11" s="30"/>
      <c r="U11" s="30"/>
    </row>
    <row r="12" spans="1:21" ht="12.75">
      <c r="A12" s="26">
        <v>0</v>
      </c>
      <c r="B12" s="27">
        <v>111.95</v>
      </c>
      <c r="C12" s="43">
        <f>B12</f>
        <v>111.95</v>
      </c>
      <c r="D12" s="27">
        <v>0</v>
      </c>
      <c r="E12" s="27">
        <v>110.6</v>
      </c>
      <c r="F12" s="2"/>
      <c r="G12" s="1"/>
      <c r="H12" s="1"/>
      <c r="I12" s="1"/>
      <c r="J12" s="7"/>
      <c r="M12" s="8"/>
      <c r="N12" s="8"/>
      <c r="O12" s="1"/>
      <c r="P12" s="1"/>
      <c r="Q12" s="31"/>
      <c r="R12" s="31"/>
      <c r="S12" s="31"/>
      <c r="T12" s="31"/>
      <c r="U12" s="31"/>
    </row>
    <row r="13" spans="1:21" ht="12.75">
      <c r="A13" s="26">
        <v>0.465</v>
      </c>
      <c r="B13" s="27">
        <v>109.56</v>
      </c>
      <c r="C13" s="43">
        <f aca="true" t="shared" si="0" ref="C13:C21">B13</f>
        <v>109.56</v>
      </c>
      <c r="D13" s="27">
        <v>1</v>
      </c>
      <c r="E13" s="27">
        <v>105.8</v>
      </c>
      <c r="F13" s="2"/>
      <c r="G13" s="1"/>
      <c r="H13" s="1"/>
      <c r="I13" s="1"/>
      <c r="J13" s="7"/>
      <c r="M13" s="8"/>
      <c r="N13" s="8"/>
      <c r="O13" s="1"/>
      <c r="P13" s="1"/>
      <c r="Q13" s="31"/>
      <c r="R13" s="31"/>
      <c r="S13" s="31"/>
      <c r="T13" s="31"/>
      <c r="U13" s="31"/>
    </row>
    <row r="14" spans="1:16" ht="12.75">
      <c r="A14" s="26">
        <v>0.946</v>
      </c>
      <c r="B14" s="27">
        <v>107.08</v>
      </c>
      <c r="C14" s="43">
        <f t="shared" si="0"/>
        <v>107.08</v>
      </c>
      <c r="D14" s="27">
        <v>2</v>
      </c>
      <c r="E14" s="27">
        <v>100.2</v>
      </c>
      <c r="F14" s="2"/>
      <c r="G14" s="1"/>
      <c r="H14" s="1"/>
      <c r="I14" s="1"/>
      <c r="J14" s="7"/>
      <c r="M14" s="8"/>
      <c r="N14" s="8"/>
      <c r="O14" s="1"/>
      <c r="P14" s="1"/>
    </row>
    <row r="15" spans="1:16" ht="12.75">
      <c r="A15" s="26">
        <v>1.502</v>
      </c>
      <c r="B15" s="27">
        <v>104.08</v>
      </c>
      <c r="C15" s="43">
        <f t="shared" si="0"/>
        <v>104.08</v>
      </c>
      <c r="D15" s="27">
        <v>3</v>
      </c>
      <c r="E15" s="27">
        <v>93.33</v>
      </c>
      <c r="F15" s="2"/>
      <c r="G15" s="1"/>
      <c r="H15" s="1"/>
      <c r="I15" s="1"/>
      <c r="J15" s="7"/>
      <c r="M15" s="8"/>
      <c r="N15" s="8"/>
      <c r="O15" s="1"/>
      <c r="P15" s="1"/>
    </row>
    <row r="16" spans="1:16" ht="12.75">
      <c r="A16" s="26">
        <v>2.013</v>
      </c>
      <c r="B16" s="27">
        <v>101.08</v>
      </c>
      <c r="C16" s="43">
        <f t="shared" si="0"/>
        <v>101.08</v>
      </c>
      <c r="D16" s="27">
        <v>4</v>
      </c>
      <c r="E16" s="27">
        <v>84.68</v>
      </c>
      <c r="F16" s="2"/>
      <c r="G16" s="1"/>
      <c r="H16" s="1"/>
      <c r="I16" s="1"/>
      <c r="J16" s="7"/>
      <c r="M16" s="8"/>
      <c r="N16" s="8"/>
      <c r="O16" s="1"/>
      <c r="P16" s="1"/>
    </row>
    <row r="17" spans="1:16" ht="12.75">
      <c r="A17" s="26">
        <v>2.476</v>
      </c>
      <c r="B17" s="27">
        <v>98.35</v>
      </c>
      <c r="C17" s="28">
        <f t="shared" si="0"/>
        <v>98.35</v>
      </c>
      <c r="D17" s="2"/>
      <c r="E17" s="2"/>
      <c r="F17" s="2"/>
      <c r="G17" s="1"/>
      <c r="H17" s="1"/>
      <c r="I17" s="1"/>
      <c r="J17" s="7"/>
      <c r="M17" s="8"/>
      <c r="N17" s="8"/>
      <c r="O17" s="1"/>
      <c r="P17" s="1"/>
    </row>
    <row r="18" spans="1:16" ht="12.75">
      <c r="A18" s="26">
        <v>3.039</v>
      </c>
      <c r="B18" s="27">
        <v>95.01</v>
      </c>
      <c r="C18" s="28">
        <f t="shared" si="0"/>
        <v>95.01</v>
      </c>
      <c r="D18" s="2"/>
      <c r="E18" s="11"/>
      <c r="G18" s="1"/>
      <c r="H18" s="1"/>
      <c r="I18" s="1"/>
      <c r="J18" s="7"/>
      <c r="M18" s="8"/>
      <c r="N18" s="8"/>
      <c r="O18" s="1"/>
      <c r="P18" s="1"/>
    </row>
    <row r="19" spans="1:16" ht="12.75">
      <c r="A19" s="26">
        <v>3.522</v>
      </c>
      <c r="B19" s="27">
        <v>91.44</v>
      </c>
      <c r="C19" s="28">
        <f t="shared" si="0"/>
        <v>91.44</v>
      </c>
      <c r="D19" s="2"/>
      <c r="E19" s="11"/>
      <c r="G19" s="1"/>
      <c r="H19" s="1"/>
      <c r="I19" s="1"/>
      <c r="J19" s="7"/>
      <c r="M19" s="8"/>
      <c r="N19" s="8"/>
      <c r="O19" s="1"/>
      <c r="P19" s="1"/>
    </row>
    <row r="20" spans="1:16" ht="12.75">
      <c r="A20" s="26">
        <v>3.751</v>
      </c>
      <c r="B20" s="27">
        <v>89.4</v>
      </c>
      <c r="C20" s="28">
        <f t="shared" si="0"/>
        <v>89.4</v>
      </c>
      <c r="D20" s="2"/>
      <c r="E20" s="11"/>
      <c r="G20" s="1"/>
      <c r="H20" s="1"/>
      <c r="I20" s="1"/>
      <c r="J20" s="7"/>
      <c r="M20" s="8"/>
      <c r="N20" s="8"/>
      <c r="O20" s="1"/>
      <c r="P20" s="1"/>
    </row>
    <row r="21" spans="1:16" ht="12.75">
      <c r="A21" s="26">
        <v>4.16</v>
      </c>
      <c r="B21" s="27">
        <v>85.24</v>
      </c>
      <c r="C21" s="28">
        <f t="shared" si="0"/>
        <v>85.24</v>
      </c>
      <c r="D21" s="2"/>
      <c r="E21" s="11"/>
      <c r="G21" s="1"/>
      <c r="H21" s="1"/>
      <c r="I21" s="1"/>
      <c r="J21" s="7"/>
      <c r="M21" s="8"/>
      <c r="N21" s="8"/>
      <c r="O21" s="1"/>
      <c r="P21" s="1"/>
    </row>
    <row r="22" spans="1:10" ht="12.75">
      <c r="A22" s="10"/>
      <c r="B22" s="5"/>
      <c r="D22" s="2"/>
      <c r="E22" s="11"/>
      <c r="G22" s="1"/>
      <c r="H22" s="1"/>
      <c r="I22" s="1"/>
      <c r="J22" s="7"/>
    </row>
    <row r="23" spans="1:10" ht="15.75">
      <c r="A23" s="38" t="s">
        <v>22</v>
      </c>
      <c r="B23" s="39"/>
      <c r="C23" s="39"/>
      <c r="D23" s="39"/>
      <c r="E23" s="40"/>
      <c r="G23" s="1"/>
      <c r="H23" s="1"/>
      <c r="I23" s="1"/>
      <c r="J23" s="7"/>
    </row>
    <row r="24" spans="1:10" ht="12.75">
      <c r="A24" s="33" t="s">
        <v>4</v>
      </c>
      <c r="B24" s="33"/>
      <c r="G24" s="1"/>
      <c r="H24" s="1"/>
      <c r="I24" s="1"/>
      <c r="J24" s="7"/>
    </row>
    <row r="25" spans="1:10" ht="12.75">
      <c r="A25" t="s">
        <v>7</v>
      </c>
      <c r="C25" t="s">
        <v>9</v>
      </c>
      <c r="G25" s="1"/>
      <c r="H25" s="1"/>
      <c r="I25" s="1"/>
      <c r="J25" s="7"/>
    </row>
    <row r="26" spans="1:10" ht="12.75">
      <c r="A26" s="1">
        <v>-50</v>
      </c>
      <c r="C26" s="2">
        <f>20*LOG10((1500+51*50/101)/(51*50/101))</f>
        <v>35.622430444380086</v>
      </c>
      <c r="G26" s="1"/>
      <c r="H26" s="1"/>
      <c r="I26" s="1"/>
      <c r="J26" s="7"/>
    </row>
    <row r="27" spans="1:10" ht="12.75">
      <c r="A27" s="31" t="s">
        <v>10</v>
      </c>
      <c r="B27" s="31"/>
      <c r="C27" s="31"/>
      <c r="D27" s="31"/>
      <c r="E27" s="31"/>
      <c r="G27" s="1"/>
      <c r="H27" s="1"/>
      <c r="I27" s="1"/>
      <c r="J27" s="7"/>
    </row>
    <row r="28" spans="1:10" ht="12.75">
      <c r="A28" s="31"/>
      <c r="B28" s="31"/>
      <c r="C28" s="31"/>
      <c r="D28" s="31"/>
      <c r="E28" s="31"/>
      <c r="G28" s="1"/>
      <c r="H28" s="1"/>
      <c r="I28" s="1"/>
      <c r="J28" s="7"/>
    </row>
    <row r="29" spans="1:10" ht="12.75">
      <c r="A29" s="1" t="s">
        <v>2</v>
      </c>
      <c r="B29" s="1" t="s">
        <v>8</v>
      </c>
      <c r="C29" s="1" t="s">
        <v>5</v>
      </c>
      <c r="D29" s="1" t="s">
        <v>6</v>
      </c>
      <c r="G29" s="1"/>
      <c r="H29" s="1"/>
      <c r="I29" s="1"/>
      <c r="J29" s="7"/>
    </row>
    <row r="30" spans="1:10" ht="12.75">
      <c r="A30" s="1"/>
      <c r="B30" s="1"/>
      <c r="C30" s="1"/>
      <c r="D30" s="7">
        <f>C30-$G$8+$I$8</f>
        <v>0</v>
      </c>
      <c r="G30" s="1"/>
      <c r="H30" s="1"/>
      <c r="I30" s="1"/>
      <c r="J30" s="7"/>
    </row>
    <row r="31" spans="1:10" ht="12.75">
      <c r="A31" s="1"/>
      <c r="B31" s="1"/>
      <c r="C31" s="1"/>
      <c r="D31" s="7">
        <f aca="true" t="shared" si="1" ref="D31:D47">C31-$G$8+$I$8</f>
        <v>0</v>
      </c>
      <c r="G31" s="1"/>
      <c r="H31" s="1"/>
      <c r="I31" s="1"/>
      <c r="J31" s="7"/>
    </row>
    <row r="32" spans="1:10" ht="12.75">
      <c r="A32" s="1"/>
      <c r="B32" s="1"/>
      <c r="C32" s="1"/>
      <c r="D32" s="7">
        <f t="shared" si="1"/>
        <v>0</v>
      </c>
      <c r="G32" s="1"/>
      <c r="H32" s="1"/>
      <c r="I32" s="1"/>
      <c r="J32" s="7"/>
    </row>
    <row r="33" spans="1:10" ht="12.75">
      <c r="A33" s="1"/>
      <c r="B33" s="1"/>
      <c r="C33" s="1"/>
      <c r="D33" s="7">
        <f t="shared" si="1"/>
        <v>0</v>
      </c>
      <c r="G33" s="1"/>
      <c r="H33" s="1"/>
      <c r="I33" s="1"/>
      <c r="J33" s="7"/>
    </row>
    <row r="34" spans="1:10" ht="12.75">
      <c r="A34" s="1"/>
      <c r="B34" s="1"/>
      <c r="C34" s="1"/>
      <c r="D34" s="7">
        <f t="shared" si="1"/>
        <v>0</v>
      </c>
      <c r="G34" s="1"/>
      <c r="H34" s="1"/>
      <c r="I34" s="1"/>
      <c r="J34" s="7"/>
    </row>
    <row r="35" spans="1:10" ht="12.75">
      <c r="A35" s="1"/>
      <c r="B35" s="1"/>
      <c r="C35" s="1"/>
      <c r="D35" s="7">
        <f t="shared" si="1"/>
        <v>0</v>
      </c>
      <c r="G35" s="1"/>
      <c r="H35" s="1"/>
      <c r="I35" s="1"/>
      <c r="J35" s="7"/>
    </row>
    <row r="36" spans="1:10" ht="12.75">
      <c r="A36" s="1"/>
      <c r="B36" s="1"/>
      <c r="C36" s="1"/>
      <c r="D36" s="7">
        <f t="shared" si="1"/>
        <v>0</v>
      </c>
      <c r="G36" s="1"/>
      <c r="H36" s="1"/>
      <c r="I36" s="1"/>
      <c r="J36" s="7"/>
    </row>
    <row r="37" spans="1:10" ht="12.75">
      <c r="A37" s="1"/>
      <c r="B37" s="1"/>
      <c r="C37" s="1"/>
      <c r="D37" s="7">
        <f t="shared" si="1"/>
        <v>0</v>
      </c>
      <c r="G37" s="1"/>
      <c r="H37" s="1"/>
      <c r="I37" s="1"/>
      <c r="J37" s="7"/>
    </row>
    <row r="38" spans="1:10" ht="12.75">
      <c r="A38" s="1"/>
      <c r="B38" s="1"/>
      <c r="C38" s="1"/>
      <c r="D38" s="7">
        <f t="shared" si="1"/>
        <v>0</v>
      </c>
      <c r="G38" s="1"/>
      <c r="H38" s="1"/>
      <c r="I38" s="1"/>
      <c r="J38" s="7"/>
    </row>
    <row r="39" spans="1:10" ht="12.75">
      <c r="A39" s="1"/>
      <c r="B39" s="1"/>
      <c r="C39" s="1"/>
      <c r="D39" s="7">
        <f t="shared" si="1"/>
        <v>0</v>
      </c>
      <c r="G39" s="1"/>
      <c r="H39" s="1"/>
      <c r="I39" s="1"/>
      <c r="J39" s="7"/>
    </row>
    <row r="40" spans="1:10" ht="12.75">
      <c r="A40" s="1"/>
      <c r="B40" s="1"/>
      <c r="C40" s="1"/>
      <c r="D40" s="7">
        <f t="shared" si="1"/>
        <v>0</v>
      </c>
      <c r="G40" s="1"/>
      <c r="H40" s="1"/>
      <c r="I40" s="1"/>
      <c r="J40" s="7"/>
    </row>
    <row r="41" spans="1:10" ht="12.75">
      <c r="A41" s="1"/>
      <c r="B41" s="1"/>
      <c r="C41" s="1"/>
      <c r="D41" s="7">
        <f t="shared" si="1"/>
        <v>0</v>
      </c>
      <c r="G41" s="1"/>
      <c r="H41" s="1"/>
      <c r="I41" s="1"/>
      <c r="J41" s="7"/>
    </row>
    <row r="42" spans="1:10" ht="12.75">
      <c r="A42" s="1"/>
      <c r="B42" s="1"/>
      <c r="C42" s="1"/>
      <c r="D42" s="7">
        <f t="shared" si="1"/>
        <v>0</v>
      </c>
      <c r="G42" s="1"/>
      <c r="H42" s="1"/>
      <c r="I42" s="1"/>
      <c r="J42" s="7"/>
    </row>
    <row r="43" spans="1:10" ht="12.75">
      <c r="A43" s="1"/>
      <c r="B43" s="1"/>
      <c r="C43" s="1"/>
      <c r="D43" s="7">
        <f t="shared" si="1"/>
        <v>0</v>
      </c>
      <c r="G43" s="1"/>
      <c r="H43" s="1"/>
      <c r="I43" s="1"/>
      <c r="J43" s="7"/>
    </row>
    <row r="44" spans="1:10" ht="12.75">
      <c r="A44" s="1"/>
      <c r="B44" s="1"/>
      <c r="C44" s="1"/>
      <c r="D44" s="7">
        <f t="shared" si="1"/>
        <v>0</v>
      </c>
      <c r="G44" s="1"/>
      <c r="H44" s="1"/>
      <c r="I44" s="1"/>
      <c r="J44" s="7"/>
    </row>
    <row r="45" spans="1:10" ht="12.75">
      <c r="A45" s="1"/>
      <c r="B45" s="1"/>
      <c r="C45" s="1"/>
      <c r="D45" s="7">
        <f t="shared" si="1"/>
        <v>0</v>
      </c>
      <c r="G45" s="1"/>
      <c r="H45" s="1"/>
      <c r="I45" s="1"/>
      <c r="J45" s="7"/>
    </row>
    <row r="46" spans="1:10" ht="12.75">
      <c r="A46" s="1"/>
      <c r="B46" s="1"/>
      <c r="C46" s="1"/>
      <c r="D46" s="7">
        <f t="shared" si="1"/>
        <v>0</v>
      </c>
      <c r="G46" s="1"/>
      <c r="H46" s="1"/>
      <c r="I46" s="1"/>
      <c r="J46" s="7"/>
    </row>
    <row r="47" spans="1:10" ht="12.75">
      <c r="A47" s="1"/>
      <c r="B47" s="1"/>
      <c r="C47" s="1"/>
      <c r="D47" s="7">
        <f t="shared" si="1"/>
        <v>0</v>
      </c>
      <c r="G47" s="1"/>
      <c r="H47" s="1"/>
      <c r="I47" s="1"/>
      <c r="J47" s="7"/>
    </row>
    <row r="48" spans="1:10" ht="12.75">
      <c r="A48" s="10"/>
      <c r="B48" s="5"/>
      <c r="D48" s="2"/>
      <c r="E48" s="11"/>
      <c r="G48" s="1"/>
      <c r="H48" s="1"/>
      <c r="I48" s="1"/>
      <c r="J48" s="7"/>
    </row>
    <row r="49" spans="1:10" ht="12.75">
      <c r="A49" s="10"/>
      <c r="B49" s="5"/>
      <c r="D49" s="2"/>
      <c r="E49" s="11"/>
      <c r="G49" s="1"/>
      <c r="H49" s="1"/>
      <c r="I49" s="1"/>
      <c r="J49" s="7"/>
    </row>
    <row r="50" spans="1:5" ht="12.75">
      <c r="A50" s="2"/>
      <c r="B50" s="5"/>
      <c r="E50" s="11"/>
    </row>
    <row r="51" spans="1:17" ht="15.75">
      <c r="A51" s="38" t="s">
        <v>11</v>
      </c>
      <c r="B51" s="39"/>
      <c r="C51" s="39"/>
      <c r="D51" s="39"/>
      <c r="E51" s="40"/>
      <c r="M51" s="32"/>
      <c r="N51" s="32"/>
      <c r="O51" s="32"/>
      <c r="P51" s="32"/>
      <c r="Q51" s="32"/>
    </row>
    <row r="52" spans="1:14" ht="12.75">
      <c r="A52" s="33" t="s">
        <v>4</v>
      </c>
      <c r="B52" s="33"/>
      <c r="M52" s="33"/>
      <c r="N52" s="33"/>
    </row>
    <row r="53" spans="1:17" ht="12.75">
      <c r="A53" s="29" t="s">
        <v>24</v>
      </c>
      <c r="B53" s="29"/>
      <c r="C53" s="29"/>
      <c r="D53" s="29"/>
      <c r="E53" s="29"/>
      <c r="M53" s="29"/>
      <c r="N53" s="29"/>
      <c r="O53" s="29"/>
      <c r="P53" s="29"/>
      <c r="Q53" s="29"/>
    </row>
    <row r="54" spans="1:17" ht="12.75">
      <c r="A54" s="29"/>
      <c r="B54" s="29"/>
      <c r="C54" s="29"/>
      <c r="D54" s="29"/>
      <c r="E54" s="29"/>
      <c r="M54" s="29"/>
      <c r="N54" s="29"/>
      <c r="O54" s="29"/>
      <c r="P54" s="29"/>
      <c r="Q54" s="29"/>
    </row>
    <row r="55" spans="1:13" ht="12.75" customHeight="1">
      <c r="A55" s="1" t="s">
        <v>12</v>
      </c>
      <c r="B55" s="1" t="s">
        <v>25</v>
      </c>
      <c r="C55" s="1" t="s">
        <v>26</v>
      </c>
      <c r="D55" s="1" t="s">
        <v>27</v>
      </c>
      <c r="E55" s="1" t="s">
        <v>20</v>
      </c>
      <c r="F55" s="1" t="s">
        <v>6</v>
      </c>
      <c r="G55" s="1"/>
      <c r="H55" s="2"/>
      <c r="I55" s="1"/>
      <c r="J55" s="7"/>
      <c r="M55" s="6"/>
    </row>
    <row r="56" spans="1:13" ht="12.75">
      <c r="A56" s="17">
        <v>99.7</v>
      </c>
      <c r="B56" s="16">
        <v>60</v>
      </c>
      <c r="C56" s="12">
        <f>(10^(B56/20)*50/(50+75))</f>
        <v>400</v>
      </c>
      <c r="D56" s="12">
        <f>ABS((99.93-A56)*1000)</f>
        <v>230.00000000000398</v>
      </c>
      <c r="E56" s="12">
        <v>5.2</v>
      </c>
      <c r="F56" s="12">
        <f>20*LOG10(E56/C56)+60</f>
        <v>22.27886704613673</v>
      </c>
      <c r="G56" s="12"/>
      <c r="H56" s="2"/>
      <c r="I56" s="1"/>
      <c r="J56" s="7"/>
      <c r="M56" s="6"/>
    </row>
    <row r="57" spans="1:13" ht="12.75">
      <c r="A57" s="17">
        <f>A56+0.02</f>
        <v>99.72</v>
      </c>
      <c r="B57" s="16">
        <v>60</v>
      </c>
      <c r="C57" s="12">
        <f aca="true" t="shared" si="2" ref="C57:C82">(10^(B57/20)*50/(50+75))</f>
        <v>400</v>
      </c>
      <c r="D57" s="12">
        <f aca="true" t="shared" si="3" ref="D57:D82">ABS((99.93-A57)*1000)</f>
        <v>210.00000000000796</v>
      </c>
      <c r="E57" s="12">
        <v>7.08</v>
      </c>
      <c r="F57" s="12">
        <f aca="true" t="shared" si="4" ref="F57:F82">20*LOG10(E57/C57)+60</f>
        <v>24.95946532723613</v>
      </c>
      <c r="G57" s="12"/>
      <c r="H57" s="2"/>
      <c r="I57" s="1"/>
      <c r="J57" s="7"/>
      <c r="M57" s="6"/>
    </row>
    <row r="58" spans="1:13" ht="12.75">
      <c r="A58" s="17">
        <f aca="true" t="shared" si="5" ref="A58:A82">A57+0.02</f>
        <v>99.74</v>
      </c>
      <c r="B58" s="16">
        <v>60</v>
      </c>
      <c r="C58" s="12">
        <f t="shared" si="2"/>
        <v>400</v>
      </c>
      <c r="D58" s="12">
        <f t="shared" si="3"/>
        <v>190.00000000001194</v>
      </c>
      <c r="E58" s="12">
        <v>9.89</v>
      </c>
      <c r="F58" s="12">
        <f t="shared" si="4"/>
        <v>27.86272600538434</v>
      </c>
      <c r="G58" s="12"/>
      <c r="H58" s="2"/>
      <c r="I58" s="1"/>
      <c r="J58" s="7"/>
      <c r="M58" s="6"/>
    </row>
    <row r="59" spans="1:13" ht="12.75">
      <c r="A59" s="17">
        <f t="shared" si="5"/>
        <v>99.75999999999999</v>
      </c>
      <c r="B59" s="16">
        <v>60</v>
      </c>
      <c r="C59" s="12">
        <f t="shared" si="2"/>
        <v>400</v>
      </c>
      <c r="D59" s="12">
        <f t="shared" si="3"/>
        <v>170.00000000001592</v>
      </c>
      <c r="E59" s="12">
        <v>14.34</v>
      </c>
      <c r="F59" s="12">
        <f t="shared" si="4"/>
        <v>31.089783200076376</v>
      </c>
      <c r="G59" s="12"/>
      <c r="H59" s="2"/>
      <c r="I59" s="1"/>
      <c r="J59" s="7"/>
      <c r="M59" s="6"/>
    </row>
    <row r="60" spans="1:13" ht="12.75">
      <c r="A60" s="17">
        <f t="shared" si="5"/>
        <v>99.77999999999999</v>
      </c>
      <c r="B60" s="16">
        <v>60</v>
      </c>
      <c r="C60" s="12">
        <f t="shared" si="2"/>
        <v>400</v>
      </c>
      <c r="D60" s="12">
        <f t="shared" si="3"/>
        <v>150.0000000000199</v>
      </c>
      <c r="E60" s="12">
        <v>21.84</v>
      </c>
      <c r="F60" s="12">
        <f t="shared" si="4"/>
        <v>34.74385285409475</v>
      </c>
      <c r="G60" s="12"/>
      <c r="H60" s="2"/>
      <c r="I60" s="1"/>
      <c r="J60" s="7"/>
      <c r="M60" s="6"/>
    </row>
    <row r="61" spans="1:13" ht="12.75">
      <c r="A61" s="17">
        <f t="shared" si="5"/>
        <v>99.79999999999998</v>
      </c>
      <c r="B61" s="16">
        <v>60</v>
      </c>
      <c r="C61" s="12">
        <f t="shared" si="2"/>
        <v>400</v>
      </c>
      <c r="D61" s="12">
        <f t="shared" si="3"/>
        <v>130.00000000002387</v>
      </c>
      <c r="E61" s="12">
        <v>35.4</v>
      </c>
      <c r="F61" s="12">
        <f t="shared" si="4"/>
        <v>38.938865413956506</v>
      </c>
      <c r="G61" s="12"/>
      <c r="H61" s="2"/>
      <c r="I61" s="1"/>
      <c r="J61" s="7"/>
      <c r="M61" s="6"/>
    </row>
    <row r="62" spans="1:13" ht="12.75">
      <c r="A62" s="17">
        <f t="shared" si="5"/>
        <v>99.81999999999998</v>
      </c>
      <c r="B62" s="16">
        <v>60</v>
      </c>
      <c r="C62" s="12">
        <f t="shared" si="2"/>
        <v>400</v>
      </c>
      <c r="D62" s="12">
        <f t="shared" si="3"/>
        <v>110.00000000002785</v>
      </c>
      <c r="E62" s="12">
        <v>59.1</v>
      </c>
      <c r="F62" s="12">
        <f t="shared" si="4"/>
        <v>43.39054979106586</v>
      </c>
      <c r="G62" s="12"/>
      <c r="H62" s="2"/>
      <c r="I62" s="1"/>
      <c r="J62" s="7"/>
      <c r="M62" s="6"/>
    </row>
    <row r="63" spans="1:13" ht="12.75">
      <c r="A63" s="17">
        <f t="shared" si="5"/>
        <v>99.83999999999997</v>
      </c>
      <c r="B63" s="16">
        <v>60</v>
      </c>
      <c r="C63" s="12">
        <f t="shared" si="2"/>
        <v>400</v>
      </c>
      <c r="D63" s="12">
        <f t="shared" si="3"/>
        <v>90.00000000003183</v>
      </c>
      <c r="E63" s="12">
        <v>90.7</v>
      </c>
      <c r="F63" s="12">
        <f t="shared" si="4"/>
        <v>47.110945914642656</v>
      </c>
      <c r="G63" s="12"/>
      <c r="H63" s="2"/>
      <c r="I63" s="1"/>
      <c r="J63" s="7"/>
      <c r="M63" s="6"/>
    </row>
    <row r="64" spans="1:13" ht="12.75">
      <c r="A64" s="17">
        <f t="shared" si="5"/>
        <v>99.85999999999997</v>
      </c>
      <c r="B64" s="16">
        <v>60</v>
      </c>
      <c r="C64" s="12">
        <f t="shared" si="2"/>
        <v>400</v>
      </c>
      <c r="D64" s="12">
        <f t="shared" si="3"/>
        <v>70.00000000003581</v>
      </c>
      <c r="E64" s="12">
        <v>100.5</v>
      </c>
      <c r="F64" s="12">
        <f t="shared" si="4"/>
        <v>48.00212140857091</v>
      </c>
      <c r="G64" s="12"/>
      <c r="H64" s="2"/>
      <c r="I64" s="1"/>
      <c r="J64" s="7"/>
      <c r="M64" s="6"/>
    </row>
    <row r="65" spans="1:10" ht="12.75">
      <c r="A65" s="17">
        <f t="shared" si="5"/>
        <v>99.87999999999997</v>
      </c>
      <c r="B65" s="16">
        <v>60</v>
      </c>
      <c r="C65" s="12">
        <f t="shared" si="2"/>
        <v>400</v>
      </c>
      <c r="D65" s="12">
        <f t="shared" si="3"/>
        <v>50.00000000003979</v>
      </c>
      <c r="E65" s="12">
        <v>95.7</v>
      </c>
      <c r="F65" s="12">
        <f t="shared" si="4"/>
        <v>47.57703892897762</v>
      </c>
      <c r="G65" s="12"/>
      <c r="H65" s="2"/>
      <c r="I65" s="1"/>
      <c r="J65" s="7"/>
    </row>
    <row r="66" spans="1:10" ht="12.75">
      <c r="A66" s="17">
        <f t="shared" si="5"/>
        <v>99.89999999999996</v>
      </c>
      <c r="B66" s="16">
        <v>60</v>
      </c>
      <c r="C66" s="12">
        <f t="shared" si="2"/>
        <v>400</v>
      </c>
      <c r="D66" s="12">
        <f t="shared" si="3"/>
        <v>30.00000000004377</v>
      </c>
      <c r="E66" s="12">
        <v>91.1</v>
      </c>
      <c r="F66" s="12">
        <f t="shared" si="4"/>
        <v>47.14916771290072</v>
      </c>
      <c r="G66" s="12"/>
      <c r="H66" s="2"/>
      <c r="I66" s="1"/>
      <c r="J66" s="7"/>
    </row>
    <row r="67" spans="1:10" ht="12.75">
      <c r="A67" s="17">
        <f t="shared" si="5"/>
        <v>99.91999999999996</v>
      </c>
      <c r="B67" s="16">
        <v>60</v>
      </c>
      <c r="C67" s="12">
        <f t="shared" si="2"/>
        <v>400</v>
      </c>
      <c r="D67" s="12">
        <f t="shared" si="3"/>
        <v>10.000000000047748</v>
      </c>
      <c r="E67" s="12">
        <v>66.7</v>
      </c>
      <c r="F67" s="12">
        <f t="shared" si="4"/>
        <v>44.44131685177173</v>
      </c>
      <c r="G67" s="12"/>
      <c r="H67" s="2"/>
      <c r="I67" s="1"/>
      <c r="J67" s="7"/>
    </row>
    <row r="68" spans="1:10" ht="12.75">
      <c r="A68" s="18">
        <v>99.93</v>
      </c>
      <c r="B68" s="19">
        <v>60</v>
      </c>
      <c r="C68" s="20">
        <f t="shared" si="2"/>
        <v>400</v>
      </c>
      <c r="D68" s="20">
        <f>ABS((99.93-A68)*1000)</f>
        <v>0</v>
      </c>
      <c r="E68" s="20">
        <v>9.3</v>
      </c>
      <c r="F68" s="20">
        <f t="shared" si="4"/>
        <v>27.328459144519456</v>
      </c>
      <c r="G68" s="12"/>
      <c r="H68" s="2"/>
      <c r="I68" s="1"/>
      <c r="J68" s="7"/>
    </row>
    <row r="69" spans="1:10" ht="12.75">
      <c r="A69" s="17">
        <f>A67+0.02</f>
        <v>99.93999999999996</v>
      </c>
      <c r="B69" s="16">
        <v>60</v>
      </c>
      <c r="C69" s="12">
        <f t="shared" si="2"/>
        <v>400</v>
      </c>
      <c r="D69" s="12">
        <f t="shared" si="3"/>
        <v>9.999999999948272</v>
      </c>
      <c r="E69" s="12">
        <v>72.9</v>
      </c>
      <c r="F69" s="12">
        <f t="shared" si="4"/>
        <v>45.21335073980025</v>
      </c>
      <c r="G69" s="12"/>
      <c r="H69" s="2"/>
      <c r="I69" s="1"/>
      <c r="J69" s="7"/>
    </row>
    <row r="70" spans="1:10" ht="12.75">
      <c r="A70" s="17">
        <f t="shared" si="5"/>
        <v>99.95999999999995</v>
      </c>
      <c r="B70" s="16">
        <v>60</v>
      </c>
      <c r="C70" s="12">
        <f t="shared" si="2"/>
        <v>400</v>
      </c>
      <c r="D70" s="12">
        <f t="shared" si="3"/>
        <v>29.999999999944293</v>
      </c>
      <c r="E70" s="12">
        <v>91.7</v>
      </c>
      <c r="F70" s="12">
        <f t="shared" si="4"/>
        <v>47.206186886841174</v>
      </c>
      <c r="G70" s="12"/>
      <c r="H70" s="2"/>
      <c r="I70" s="1"/>
      <c r="J70" s="7"/>
    </row>
    <row r="71" spans="1:10" ht="12.75">
      <c r="A71" s="17">
        <f t="shared" si="5"/>
        <v>99.97999999999995</v>
      </c>
      <c r="B71" s="16">
        <v>60</v>
      </c>
      <c r="C71" s="12">
        <f t="shared" si="2"/>
        <v>400</v>
      </c>
      <c r="D71" s="12">
        <f t="shared" si="3"/>
        <v>49.999999999940314</v>
      </c>
      <c r="E71" s="12">
        <v>96.5</v>
      </c>
      <c r="F71" s="12">
        <f t="shared" si="4"/>
        <v>47.649346440316606</v>
      </c>
      <c r="G71" s="12"/>
      <c r="H71" s="2"/>
      <c r="I71" s="1"/>
      <c r="J71" s="7"/>
    </row>
    <row r="72" spans="1:10" ht="12.75">
      <c r="A72" s="17">
        <f t="shared" si="5"/>
        <v>99.99999999999994</v>
      </c>
      <c r="B72" s="16">
        <v>60</v>
      </c>
      <c r="C72" s="12">
        <f t="shared" si="2"/>
        <v>400</v>
      </c>
      <c r="D72" s="12">
        <f t="shared" si="3"/>
        <v>69.99999999993634</v>
      </c>
      <c r="E72" s="12">
        <v>101.1</v>
      </c>
      <c r="F72" s="12">
        <f t="shared" si="4"/>
        <v>48.053823285260776</v>
      </c>
      <c r="G72" s="12"/>
      <c r="H72" s="2"/>
      <c r="I72" s="1"/>
      <c r="J72" s="7"/>
    </row>
    <row r="73" spans="1:10" ht="12.75">
      <c r="A73" s="17">
        <f t="shared" si="5"/>
        <v>100.01999999999994</v>
      </c>
      <c r="B73" s="16">
        <v>60</v>
      </c>
      <c r="C73" s="12">
        <f t="shared" si="2"/>
        <v>400</v>
      </c>
      <c r="D73" s="12">
        <f t="shared" si="3"/>
        <v>89.99999999993236</v>
      </c>
      <c r="E73" s="12">
        <v>89</v>
      </c>
      <c r="F73" s="12">
        <f t="shared" si="4"/>
        <v>46.94660030633901</v>
      </c>
      <c r="G73" s="12"/>
      <c r="H73" s="2"/>
      <c r="I73" s="1"/>
      <c r="J73" s="7"/>
    </row>
    <row r="74" spans="1:10" ht="12.75">
      <c r="A74" s="17">
        <f t="shared" si="5"/>
        <v>100.03999999999994</v>
      </c>
      <c r="B74" s="16">
        <v>60</v>
      </c>
      <c r="C74" s="12">
        <f t="shared" si="2"/>
        <v>400</v>
      </c>
      <c r="D74" s="12">
        <f t="shared" si="3"/>
        <v>109.99999999992838</v>
      </c>
      <c r="E74" s="12">
        <v>56.8</v>
      </c>
      <c r="F74" s="12">
        <f t="shared" si="4"/>
        <v>43.04576688766113</v>
      </c>
      <c r="G74" s="12"/>
      <c r="H74" s="2"/>
      <c r="I74" s="1"/>
      <c r="J74" s="7"/>
    </row>
    <row r="75" spans="1:10" ht="12.75">
      <c r="A75" s="17">
        <f t="shared" si="5"/>
        <v>100.05999999999993</v>
      </c>
      <c r="B75" s="16">
        <v>60</v>
      </c>
      <c r="C75" s="12">
        <f t="shared" si="2"/>
        <v>400</v>
      </c>
      <c r="D75" s="12">
        <f t="shared" si="3"/>
        <v>129.9999999999244</v>
      </c>
      <c r="E75" s="12">
        <v>33</v>
      </c>
      <c r="F75" s="12">
        <f t="shared" si="4"/>
        <v>38.3290789709985</v>
      </c>
      <c r="G75" s="12"/>
      <c r="H75" s="2"/>
      <c r="I75" s="1"/>
      <c r="J75" s="7"/>
    </row>
    <row r="76" spans="1:10" ht="12.75">
      <c r="A76" s="17">
        <f t="shared" si="5"/>
        <v>100.07999999999993</v>
      </c>
      <c r="B76" s="16">
        <v>60</v>
      </c>
      <c r="C76" s="12">
        <f t="shared" si="2"/>
        <v>400</v>
      </c>
      <c r="D76" s="12">
        <f t="shared" si="3"/>
        <v>149.99999999992042</v>
      </c>
      <c r="E76" s="12">
        <v>21.22</v>
      </c>
      <c r="F76" s="12">
        <f t="shared" si="4"/>
        <v>34.493707764747185</v>
      </c>
      <c r="G76" s="12"/>
      <c r="H76" s="2"/>
      <c r="I76" s="1"/>
      <c r="J76" s="7"/>
    </row>
    <row r="77" spans="1:10" ht="12.75">
      <c r="A77" s="17">
        <f t="shared" si="5"/>
        <v>100.09999999999992</v>
      </c>
      <c r="B77" s="16">
        <v>60</v>
      </c>
      <c r="C77" s="12">
        <f t="shared" si="2"/>
        <v>400</v>
      </c>
      <c r="D77" s="12">
        <f t="shared" si="3"/>
        <v>169.99999999991644</v>
      </c>
      <c r="E77" s="12">
        <v>14</v>
      </c>
      <c r="F77" s="12">
        <f t="shared" si="4"/>
        <v>30.881360887005513</v>
      </c>
      <c r="G77" s="12"/>
      <c r="H77" s="2"/>
      <c r="I77" s="1"/>
      <c r="J77" s="7"/>
    </row>
    <row r="78" spans="1:10" ht="12.75">
      <c r="A78" s="17">
        <f t="shared" si="5"/>
        <v>100.11999999999992</v>
      </c>
      <c r="B78" s="16">
        <v>60</v>
      </c>
      <c r="C78" s="12">
        <f t="shared" si="2"/>
        <v>400</v>
      </c>
      <c r="D78" s="12">
        <f t="shared" si="3"/>
        <v>189.99999999991246</v>
      </c>
      <c r="E78" s="12">
        <v>9.7</v>
      </c>
      <c r="F78" s="12">
        <f t="shared" si="4"/>
        <v>27.694234858765647</v>
      </c>
      <c r="G78" s="12"/>
      <c r="H78" s="2"/>
      <c r="I78" s="1"/>
      <c r="J78" s="7"/>
    </row>
    <row r="79" spans="1:10" ht="12.75">
      <c r="A79" s="17">
        <f t="shared" si="5"/>
        <v>100.13999999999992</v>
      </c>
      <c r="B79" s="16">
        <v>60</v>
      </c>
      <c r="C79" s="12">
        <f t="shared" si="2"/>
        <v>400</v>
      </c>
      <c r="D79" s="12">
        <f t="shared" si="3"/>
        <v>209.99999999990848</v>
      </c>
      <c r="E79" s="12">
        <v>6.96</v>
      </c>
      <c r="F79" s="12">
        <f t="shared" si="4"/>
        <v>24.810984965651997</v>
      </c>
      <c r="G79" s="12"/>
      <c r="H79" s="2"/>
      <c r="I79" s="1"/>
      <c r="J79" s="7"/>
    </row>
    <row r="80" spans="1:10" ht="12.75">
      <c r="A80" s="17">
        <f t="shared" si="5"/>
        <v>100.15999999999991</v>
      </c>
      <c r="B80" s="16">
        <v>60</v>
      </c>
      <c r="C80" s="12">
        <f t="shared" si="2"/>
        <v>400</v>
      </c>
      <c r="D80" s="12">
        <f t="shared" si="3"/>
        <v>229.9999999999045</v>
      </c>
      <c r="E80" s="12">
        <v>5.13</v>
      </c>
      <c r="F80" s="12">
        <f t="shared" si="4"/>
        <v>22.161147475677076</v>
      </c>
      <c r="G80" s="12"/>
      <c r="H80" s="2"/>
      <c r="I80" s="1"/>
      <c r="J80" s="7"/>
    </row>
    <row r="81" spans="1:10" ht="12.75">
      <c r="A81" s="17">
        <f t="shared" si="5"/>
        <v>100.17999999999991</v>
      </c>
      <c r="B81" s="16">
        <v>60</v>
      </c>
      <c r="C81" s="12">
        <f t="shared" si="2"/>
        <v>400</v>
      </c>
      <c r="D81" s="12">
        <f t="shared" si="3"/>
        <v>249.99999999990052</v>
      </c>
      <c r="E81" s="12">
        <v>3.84</v>
      </c>
      <c r="F81" s="12">
        <f t="shared" si="4"/>
        <v>19.64542466079137</v>
      </c>
      <c r="G81" s="12"/>
      <c r="H81" s="2"/>
      <c r="I81" s="1"/>
      <c r="J81" s="7"/>
    </row>
    <row r="82" spans="1:10" ht="12.75">
      <c r="A82" s="17">
        <f t="shared" si="5"/>
        <v>100.1999999999999</v>
      </c>
      <c r="B82" s="16">
        <v>60</v>
      </c>
      <c r="C82" s="12">
        <f t="shared" si="2"/>
        <v>400</v>
      </c>
      <c r="D82" s="12">
        <f t="shared" si="3"/>
        <v>269.99999999989654</v>
      </c>
      <c r="E82" s="12">
        <v>2.9</v>
      </c>
      <c r="F82" s="12">
        <f t="shared" si="4"/>
        <v>17.20676013141987</v>
      </c>
      <c r="G82" s="12"/>
      <c r="H82" s="2"/>
      <c r="I82" s="1"/>
      <c r="J82" s="7"/>
    </row>
    <row r="83" spans="1:10" ht="12.75">
      <c r="A83" s="5"/>
      <c r="B83" s="7"/>
      <c r="D83" s="5"/>
      <c r="E83" s="2"/>
      <c r="F83" s="1"/>
      <c r="G83" s="2"/>
      <c r="H83" s="2"/>
      <c r="I83" s="1"/>
      <c r="J83" s="7"/>
    </row>
    <row r="84" spans="1:10" ht="12.75">
      <c r="A84" s="5"/>
      <c r="B84" s="7"/>
      <c r="D84" s="5"/>
      <c r="E84" s="2"/>
      <c r="F84" s="1"/>
      <c r="G84" s="2"/>
      <c r="H84" s="2"/>
      <c r="I84" s="1"/>
      <c r="J84" s="7"/>
    </row>
    <row r="85" spans="1:10" ht="15.75">
      <c r="A85" s="38" t="s">
        <v>28</v>
      </c>
      <c r="B85" s="39"/>
      <c r="C85" s="39"/>
      <c r="D85" s="39"/>
      <c r="E85" s="40"/>
      <c r="G85" s="2"/>
      <c r="H85" s="2"/>
      <c r="I85" s="1"/>
      <c r="J85" s="7"/>
    </row>
    <row r="86" spans="1:10" ht="12.75">
      <c r="A86" s="33" t="s">
        <v>4</v>
      </c>
      <c r="B86" s="33"/>
      <c r="G86" s="2"/>
      <c r="H86" s="2"/>
      <c r="I86" s="1"/>
      <c r="J86" s="7"/>
    </row>
    <row r="87" spans="1:10" ht="12.75">
      <c r="A87" s="29" t="s">
        <v>32</v>
      </c>
      <c r="B87" s="29"/>
      <c r="C87" s="29"/>
      <c r="D87" s="29"/>
      <c r="E87" s="29"/>
      <c r="F87" s="29"/>
      <c r="G87" s="2"/>
      <c r="H87" s="2"/>
      <c r="I87" s="1"/>
      <c r="J87" s="7"/>
    </row>
    <row r="88" spans="1:10" ht="12.75">
      <c r="A88" s="29" t="s">
        <v>29</v>
      </c>
      <c r="B88" s="29"/>
      <c r="C88" s="29"/>
      <c r="D88" s="29"/>
      <c r="E88" s="29"/>
      <c r="F88" s="29"/>
      <c r="G88" s="2"/>
      <c r="H88" s="2"/>
      <c r="I88" s="1"/>
      <c r="J88" s="7"/>
    </row>
    <row r="89" spans="1:10" ht="12.75">
      <c r="A89" s="29" t="s">
        <v>33</v>
      </c>
      <c r="B89" s="29"/>
      <c r="C89" s="29"/>
      <c r="D89" s="29"/>
      <c r="E89" s="29"/>
      <c r="F89" s="15"/>
      <c r="G89" s="2"/>
      <c r="H89" s="2"/>
      <c r="I89" s="1"/>
      <c r="J89" s="7"/>
    </row>
    <row r="90" spans="1:10" ht="12.75">
      <c r="A90" s="15"/>
      <c r="B90" s="15"/>
      <c r="C90" s="15"/>
      <c r="D90" s="15"/>
      <c r="E90" s="15"/>
      <c r="G90" s="2"/>
      <c r="H90" s="2"/>
      <c r="I90" s="1"/>
      <c r="J90" s="7"/>
    </row>
    <row r="91" spans="1:10" ht="12.75">
      <c r="A91" s="21" t="s">
        <v>31</v>
      </c>
      <c r="B91" s="21" t="s">
        <v>30</v>
      </c>
      <c r="C91" s="1"/>
      <c r="D91" s="1"/>
      <c r="E91" s="1"/>
      <c r="F91" s="1"/>
      <c r="G91" s="2"/>
      <c r="H91" s="2"/>
      <c r="I91" s="1"/>
      <c r="J91" s="7"/>
    </row>
    <row r="92" spans="1:10" ht="12.75">
      <c r="A92" s="16">
        <v>20</v>
      </c>
      <c r="B92" s="22">
        <v>219</v>
      </c>
      <c r="C92" s="12"/>
      <c r="D92" s="12"/>
      <c r="E92" s="12"/>
      <c r="F92" s="12"/>
      <c r="G92" s="2"/>
      <c r="H92" s="2"/>
      <c r="I92" s="1"/>
      <c r="J92" s="7"/>
    </row>
    <row r="93" spans="1:10" ht="12.75">
      <c r="A93" s="7">
        <f>A92+5</f>
        <v>25</v>
      </c>
      <c r="B93" s="11">
        <v>275</v>
      </c>
      <c r="D93" s="5"/>
      <c r="E93" s="2"/>
      <c r="F93" s="1"/>
      <c r="G93" s="2"/>
      <c r="H93" s="2"/>
      <c r="I93" s="1"/>
      <c r="J93" s="7"/>
    </row>
    <row r="94" spans="1:10" ht="12.75">
      <c r="A94" s="7">
        <f aca="true" t="shared" si="6" ref="A94:A112">A93+5</f>
        <v>30</v>
      </c>
      <c r="B94" s="11">
        <v>331</v>
      </c>
      <c r="D94" s="5"/>
      <c r="E94" s="2"/>
      <c r="F94" s="1"/>
      <c r="G94" s="2"/>
      <c r="H94" s="2"/>
      <c r="I94" s="1"/>
      <c r="J94" s="7"/>
    </row>
    <row r="95" spans="1:10" ht="12.75">
      <c r="A95" s="7">
        <f t="shared" si="6"/>
        <v>35</v>
      </c>
      <c r="B95" s="11">
        <v>386</v>
      </c>
      <c r="D95" s="5"/>
      <c r="E95" s="2"/>
      <c r="F95" s="1"/>
      <c r="G95" s="2"/>
      <c r="H95" s="2"/>
      <c r="I95" s="1"/>
      <c r="J95" s="7"/>
    </row>
    <row r="96" spans="1:10" ht="12.75">
      <c r="A96" s="7">
        <f t="shared" si="6"/>
        <v>40</v>
      </c>
      <c r="B96" s="11">
        <v>441</v>
      </c>
      <c r="D96" s="5"/>
      <c r="E96" s="2"/>
      <c r="F96" s="1"/>
      <c r="G96" s="2"/>
      <c r="H96" s="2"/>
      <c r="I96" s="1"/>
      <c r="J96" s="7"/>
    </row>
    <row r="97" spans="1:10" ht="12.75">
      <c r="A97" s="7">
        <f t="shared" si="6"/>
        <v>45</v>
      </c>
      <c r="B97" s="11">
        <v>496</v>
      </c>
      <c r="D97" s="5"/>
      <c r="E97" s="2"/>
      <c r="F97" s="1"/>
      <c r="G97" s="2"/>
      <c r="H97" s="2"/>
      <c r="I97" s="1"/>
      <c r="J97" s="7"/>
    </row>
    <row r="98" spans="1:10" ht="12.75">
      <c r="A98" s="7">
        <f t="shared" si="6"/>
        <v>50</v>
      </c>
      <c r="B98" s="11">
        <v>549</v>
      </c>
      <c r="D98" s="5"/>
      <c r="E98" s="2"/>
      <c r="F98" s="1"/>
      <c r="G98" s="2"/>
      <c r="H98" s="2"/>
      <c r="I98" s="1"/>
      <c r="J98" s="7"/>
    </row>
    <row r="99" spans="1:10" ht="12.75">
      <c r="A99" s="7">
        <f t="shared" si="6"/>
        <v>55</v>
      </c>
      <c r="B99" s="11">
        <v>601</v>
      </c>
      <c r="D99" s="5"/>
      <c r="E99" s="2"/>
      <c r="F99" s="1"/>
      <c r="G99" s="2"/>
      <c r="H99" s="2"/>
      <c r="I99" s="1"/>
      <c r="J99" s="7"/>
    </row>
    <row r="100" spans="1:10" ht="12.75">
      <c r="A100" s="7">
        <f t="shared" si="6"/>
        <v>60</v>
      </c>
      <c r="B100" s="11">
        <v>653</v>
      </c>
      <c r="D100" s="5"/>
      <c r="E100" s="2"/>
      <c r="F100" s="1"/>
      <c r="G100" s="2"/>
      <c r="H100" s="2"/>
      <c r="I100" s="1"/>
      <c r="J100" s="7"/>
    </row>
    <row r="101" spans="1:10" ht="12.75">
      <c r="A101" s="7">
        <f t="shared" si="6"/>
        <v>65</v>
      </c>
      <c r="B101" s="11">
        <v>703</v>
      </c>
      <c r="D101" s="5"/>
      <c r="E101" s="2"/>
      <c r="F101" s="1"/>
      <c r="G101" s="2"/>
      <c r="H101" s="2"/>
      <c r="I101" s="1"/>
      <c r="J101" s="7"/>
    </row>
    <row r="102" spans="1:10" ht="12.75">
      <c r="A102" s="7">
        <f t="shared" si="6"/>
        <v>70</v>
      </c>
      <c r="B102" s="11">
        <v>752</v>
      </c>
      <c r="D102" s="5"/>
      <c r="E102" s="2"/>
      <c r="F102" s="1"/>
      <c r="G102" s="2"/>
      <c r="H102" s="2"/>
      <c r="I102" s="1"/>
      <c r="J102" s="7"/>
    </row>
    <row r="103" spans="1:10" ht="12.75">
      <c r="A103" s="7">
        <f t="shared" si="6"/>
        <v>75</v>
      </c>
      <c r="B103" s="11">
        <v>800</v>
      </c>
      <c r="D103" s="5"/>
      <c r="E103" s="2"/>
      <c r="F103" s="1"/>
      <c r="G103" s="2"/>
      <c r="H103" s="2"/>
      <c r="I103" s="1"/>
      <c r="J103" s="7"/>
    </row>
    <row r="104" spans="1:10" ht="12.75">
      <c r="A104" s="7">
        <f t="shared" si="6"/>
        <v>80</v>
      </c>
      <c r="B104" s="11">
        <v>847</v>
      </c>
      <c r="D104" s="5"/>
      <c r="E104" s="2"/>
      <c r="F104" s="1"/>
      <c r="G104" s="2"/>
      <c r="H104" s="2"/>
      <c r="I104" s="1"/>
      <c r="J104" s="7"/>
    </row>
    <row r="105" spans="1:10" ht="12.75">
      <c r="A105" s="7">
        <f t="shared" si="6"/>
        <v>85</v>
      </c>
      <c r="B105" s="11">
        <v>893</v>
      </c>
      <c r="D105" s="5"/>
      <c r="E105" s="2"/>
      <c r="F105" s="1"/>
      <c r="G105" s="2"/>
      <c r="H105" s="2"/>
      <c r="I105" s="1"/>
      <c r="J105" s="7"/>
    </row>
    <row r="106" spans="1:10" ht="12.75">
      <c r="A106" s="7">
        <f t="shared" si="6"/>
        <v>90</v>
      </c>
      <c r="B106" s="11">
        <v>938</v>
      </c>
      <c r="D106" s="5"/>
      <c r="E106" s="2"/>
      <c r="F106" s="1"/>
      <c r="G106" s="2"/>
      <c r="H106" s="2"/>
      <c r="I106" s="1"/>
      <c r="J106" s="7"/>
    </row>
    <row r="107" spans="1:10" ht="12.75">
      <c r="A107" s="7">
        <f t="shared" si="6"/>
        <v>95</v>
      </c>
      <c r="B107" s="11">
        <v>981</v>
      </c>
      <c r="D107" s="5"/>
      <c r="E107" s="2"/>
      <c r="F107" s="1"/>
      <c r="G107" s="2"/>
      <c r="H107" s="2"/>
      <c r="I107" s="1"/>
      <c r="J107" s="7"/>
    </row>
    <row r="108" spans="1:10" ht="12.75">
      <c r="A108" s="7">
        <f t="shared" si="6"/>
        <v>100</v>
      </c>
      <c r="B108" s="11">
        <v>1023</v>
      </c>
      <c r="D108" s="5"/>
      <c r="E108" s="2"/>
      <c r="F108" s="1"/>
      <c r="G108" s="2"/>
      <c r="H108" s="2"/>
      <c r="I108" s="1"/>
      <c r="J108" s="7"/>
    </row>
    <row r="109" spans="1:10" ht="12.75">
      <c r="A109" s="7">
        <f t="shared" si="6"/>
        <v>105</v>
      </c>
      <c r="B109" s="11">
        <v>1065</v>
      </c>
      <c r="D109" s="5"/>
      <c r="E109" s="2"/>
      <c r="F109" s="1"/>
      <c r="G109" s="2"/>
      <c r="H109" s="2"/>
      <c r="I109" s="1"/>
      <c r="J109" s="7"/>
    </row>
    <row r="110" spans="1:10" ht="12.75">
      <c r="A110" s="7">
        <f t="shared" si="6"/>
        <v>110</v>
      </c>
      <c r="B110" s="11">
        <v>1105</v>
      </c>
      <c r="D110" s="5"/>
      <c r="E110" s="2"/>
      <c r="F110" s="1"/>
      <c r="G110" s="2"/>
      <c r="H110" s="2"/>
      <c r="I110" s="1"/>
      <c r="J110" s="7"/>
    </row>
    <row r="111" spans="1:10" ht="12.75">
      <c r="A111" s="7">
        <f t="shared" si="6"/>
        <v>115</v>
      </c>
      <c r="B111" s="11">
        <v>1144</v>
      </c>
      <c r="D111" s="5"/>
      <c r="E111" s="2"/>
      <c r="F111" s="1"/>
      <c r="G111" s="2"/>
      <c r="H111" s="2"/>
      <c r="I111" s="1"/>
      <c r="J111" s="7"/>
    </row>
    <row r="112" spans="1:10" ht="12.75">
      <c r="A112" s="7">
        <f t="shared" si="6"/>
        <v>120</v>
      </c>
      <c r="B112" s="11">
        <v>1181</v>
      </c>
      <c r="D112" s="5"/>
      <c r="E112" s="2"/>
      <c r="F112" s="1"/>
      <c r="G112" s="2"/>
      <c r="H112" s="2"/>
      <c r="I112" s="1"/>
      <c r="J112" s="7"/>
    </row>
    <row r="113" spans="1:10" ht="12.75">
      <c r="A113" s="7"/>
      <c r="B113" s="7"/>
      <c r="D113" s="5"/>
      <c r="E113" s="2"/>
      <c r="F113" s="1"/>
      <c r="G113" s="2"/>
      <c r="H113" s="2"/>
      <c r="I113" s="1"/>
      <c r="J113" s="7"/>
    </row>
    <row r="114" spans="1:10" ht="12.75">
      <c r="A114" s="5"/>
      <c r="B114" s="7"/>
      <c r="D114" s="5"/>
      <c r="E114" s="2"/>
      <c r="F114" s="1"/>
      <c r="G114" s="2"/>
      <c r="H114" s="2"/>
      <c r="I114" s="1"/>
      <c r="J114" s="7"/>
    </row>
    <row r="115" spans="1:10" ht="15.75">
      <c r="A115" s="38" t="s">
        <v>23</v>
      </c>
      <c r="B115" s="39"/>
      <c r="C115" s="39"/>
      <c r="D115" s="40"/>
      <c r="J115" s="7"/>
    </row>
    <row r="116" spans="1:10" ht="12.75">
      <c r="A116" s="35" t="s">
        <v>16</v>
      </c>
      <c r="B116" s="35"/>
      <c r="C116" s="35"/>
      <c r="D116" s="9"/>
      <c r="E116" s="9"/>
      <c r="J116" s="7"/>
    </row>
    <row r="117" spans="1:10" ht="12.75">
      <c r="A117" s="30" t="s">
        <v>36</v>
      </c>
      <c r="B117" s="30"/>
      <c r="C117" s="30"/>
      <c r="D117" s="9"/>
      <c r="E117" s="9"/>
      <c r="J117" s="7"/>
    </row>
    <row r="118" spans="1:10" ht="12.75">
      <c r="A118" s="30" t="s">
        <v>17</v>
      </c>
      <c r="B118" s="30"/>
      <c r="C118" s="30"/>
      <c r="D118" s="30"/>
      <c r="E118" s="9"/>
      <c r="J118" s="7"/>
    </row>
    <row r="119" spans="1:10" ht="12.75">
      <c r="A119" s="30" t="s">
        <v>35</v>
      </c>
      <c r="B119" s="30"/>
      <c r="C119" s="30"/>
      <c r="D119" s="30"/>
      <c r="E119" s="30"/>
      <c r="J119" s="7"/>
    </row>
    <row r="120" spans="1:10" ht="12.75">
      <c r="A120" s="30" t="s">
        <v>18</v>
      </c>
      <c r="B120" s="30"/>
      <c r="C120" s="30"/>
      <c r="D120" s="30"/>
      <c r="E120" s="30"/>
      <c r="J120" s="7"/>
    </row>
    <row r="121" spans="3:10" ht="12.75">
      <c r="C121" s="1"/>
      <c r="D121" s="1"/>
      <c r="J121" s="7"/>
    </row>
    <row r="122" spans="1:10" ht="12.75">
      <c r="A122" s="1"/>
      <c r="C122" s="41" t="s">
        <v>14</v>
      </c>
      <c r="D122" s="41"/>
      <c r="E122" s="41" t="s">
        <v>15</v>
      </c>
      <c r="F122" s="41"/>
      <c r="G122" s="1"/>
      <c r="J122" s="7"/>
    </row>
    <row r="123" spans="1:9" ht="12.75">
      <c r="A123" s="1" t="s">
        <v>12</v>
      </c>
      <c r="B123" s="1"/>
      <c r="C123" s="1" t="s">
        <v>13</v>
      </c>
      <c r="D123" s="1" t="s">
        <v>34</v>
      </c>
      <c r="E123" s="1" t="s">
        <v>13</v>
      </c>
      <c r="F123" s="1" t="s">
        <v>34</v>
      </c>
      <c r="G123" s="14"/>
      <c r="H123" s="9"/>
      <c r="I123" s="9"/>
    </row>
    <row r="124" spans="1:9" ht="12.75">
      <c r="A124" s="10">
        <v>99.9</v>
      </c>
      <c r="B124" s="1"/>
      <c r="C124" s="2">
        <v>58.34</v>
      </c>
      <c r="D124" s="5">
        <v>2.225</v>
      </c>
      <c r="E124" s="2">
        <v>22.05</v>
      </c>
      <c r="F124" s="5">
        <v>2.218</v>
      </c>
      <c r="G124" s="9"/>
      <c r="H124" s="9"/>
      <c r="I124" s="9"/>
    </row>
    <row r="125" spans="1:9" ht="12.75">
      <c r="A125" s="10">
        <f>A124+0.01</f>
        <v>99.91000000000001</v>
      </c>
      <c r="B125" s="8"/>
      <c r="C125" s="2">
        <v>59.46</v>
      </c>
      <c r="D125" s="5">
        <v>2.223</v>
      </c>
      <c r="E125" s="2">
        <v>26.78</v>
      </c>
      <c r="F125" s="5">
        <v>2.217</v>
      </c>
      <c r="G125" s="9"/>
      <c r="H125" s="9"/>
      <c r="I125" s="9"/>
    </row>
    <row r="126" spans="1:9" ht="12.75">
      <c r="A126" s="10">
        <f aca="true" t="shared" si="7" ref="A126:A144">A125+0.01</f>
        <v>99.92000000000002</v>
      </c>
      <c r="B126" s="8"/>
      <c r="C126" s="2">
        <v>60.65</v>
      </c>
      <c r="D126" s="5">
        <v>2.222</v>
      </c>
      <c r="E126" s="2">
        <v>31.55</v>
      </c>
      <c r="F126" s="5">
        <v>2.217</v>
      </c>
      <c r="G126" s="9"/>
      <c r="H126" s="9"/>
      <c r="I126" s="9"/>
    </row>
    <row r="127" spans="1:9" ht="12.75">
      <c r="A127" s="10">
        <f t="shared" si="7"/>
        <v>99.93000000000002</v>
      </c>
      <c r="B127" s="8"/>
      <c r="C127" s="2">
        <v>61.77</v>
      </c>
      <c r="D127" s="5">
        <v>2.22</v>
      </c>
      <c r="E127" s="2">
        <v>36.43</v>
      </c>
      <c r="F127" s="5">
        <v>2.216</v>
      </c>
      <c r="G127" s="9"/>
      <c r="H127" s="9"/>
      <c r="I127" s="9"/>
    </row>
    <row r="128" spans="1:9" ht="12.75">
      <c r="A128" s="10">
        <f t="shared" si="7"/>
        <v>99.94000000000003</v>
      </c>
      <c r="B128" s="8"/>
      <c r="C128" s="2">
        <v>62.93</v>
      </c>
      <c r="D128" s="5">
        <v>2.218</v>
      </c>
      <c r="E128" s="2">
        <v>41.17</v>
      </c>
      <c r="F128" s="23">
        <v>2.215</v>
      </c>
      <c r="G128" s="13"/>
      <c r="H128" s="13"/>
      <c r="I128" s="13"/>
    </row>
    <row r="129" spans="1:9" ht="12.75">
      <c r="A129" s="10">
        <f t="shared" si="7"/>
        <v>99.95000000000003</v>
      </c>
      <c r="B129" s="8"/>
      <c r="C129" s="2">
        <v>64.08</v>
      </c>
      <c r="D129" s="5">
        <v>2.217</v>
      </c>
      <c r="E129" s="2">
        <v>45.94</v>
      </c>
      <c r="F129" s="23">
        <v>2.214</v>
      </c>
      <c r="G129" s="13"/>
      <c r="H129" s="13"/>
      <c r="I129" s="13"/>
    </row>
    <row r="130" spans="1:6" ht="12.75">
      <c r="A130" s="10">
        <f t="shared" si="7"/>
        <v>99.96000000000004</v>
      </c>
      <c r="B130" s="8"/>
      <c r="C130" s="2">
        <v>65.25</v>
      </c>
      <c r="D130" s="5">
        <v>2.215</v>
      </c>
      <c r="E130" s="2">
        <v>50.73</v>
      </c>
      <c r="F130" s="5">
        <v>2.213</v>
      </c>
    </row>
    <row r="131" spans="1:6" ht="12.75">
      <c r="A131" s="10">
        <f t="shared" si="7"/>
        <v>99.97000000000004</v>
      </c>
      <c r="B131" s="8"/>
      <c r="C131" s="2">
        <v>66.43</v>
      </c>
      <c r="D131" s="5">
        <v>2.214</v>
      </c>
      <c r="E131" s="2">
        <v>55.5</v>
      </c>
      <c r="F131" s="5">
        <v>2.212</v>
      </c>
    </row>
    <row r="132" spans="1:6" ht="12.75">
      <c r="A132" s="10">
        <f t="shared" si="7"/>
        <v>99.98000000000005</v>
      </c>
      <c r="B132" s="8"/>
      <c r="C132" s="2">
        <v>67.62</v>
      </c>
      <c r="D132" s="5">
        <v>2.212</v>
      </c>
      <c r="E132" s="2">
        <v>60.35</v>
      </c>
      <c r="F132" s="5">
        <v>2.211</v>
      </c>
    </row>
    <row r="133" spans="1:6" ht="12.75">
      <c r="A133" s="10">
        <f t="shared" si="7"/>
        <v>99.99000000000005</v>
      </c>
      <c r="B133" s="8"/>
      <c r="C133" s="2">
        <v>68.8</v>
      </c>
      <c r="D133" s="5">
        <v>2.211</v>
      </c>
      <c r="E133" s="2">
        <v>65.2</v>
      </c>
      <c r="F133" s="5">
        <v>2.21</v>
      </c>
    </row>
    <row r="134" spans="1:6" ht="12.75">
      <c r="A134" s="10">
        <f t="shared" si="7"/>
        <v>100.00000000000006</v>
      </c>
      <c r="B134" s="8"/>
      <c r="C134" s="2">
        <v>70</v>
      </c>
      <c r="D134" s="5">
        <v>2.209</v>
      </c>
      <c r="E134" s="2">
        <v>69.97</v>
      </c>
      <c r="F134" s="5">
        <v>2.209</v>
      </c>
    </row>
    <row r="135" spans="1:6" ht="12.75">
      <c r="A135" s="10">
        <f t="shared" si="7"/>
        <v>100.01000000000006</v>
      </c>
      <c r="B135" s="8"/>
      <c r="C135" s="2">
        <v>71.2</v>
      </c>
      <c r="D135" s="5">
        <v>2.208</v>
      </c>
      <c r="E135" s="2">
        <v>75.02</v>
      </c>
      <c r="F135" s="5">
        <v>2.208</v>
      </c>
    </row>
    <row r="136" spans="1:6" ht="12.75">
      <c r="A136" s="10">
        <f t="shared" si="7"/>
        <v>100.02000000000007</v>
      </c>
      <c r="B136" s="8"/>
      <c r="C136" s="2">
        <v>72.43</v>
      </c>
      <c r="D136" s="5">
        <v>2.207</v>
      </c>
      <c r="E136" s="2">
        <v>80.13</v>
      </c>
      <c r="F136" s="5">
        <v>2.208</v>
      </c>
    </row>
    <row r="137" spans="1:6" ht="12.75">
      <c r="A137" s="10">
        <f t="shared" si="7"/>
        <v>100.03000000000007</v>
      </c>
      <c r="B137" s="8"/>
      <c r="C137" s="2">
        <v>73.65</v>
      </c>
      <c r="D137" s="5">
        <v>2.205</v>
      </c>
      <c r="E137" s="2">
        <v>85.25</v>
      </c>
      <c r="F137" s="5">
        <v>2.207</v>
      </c>
    </row>
    <row r="138" spans="1:6" ht="12.75">
      <c r="A138" s="10">
        <f t="shared" si="7"/>
        <v>100.04000000000008</v>
      </c>
      <c r="B138" s="8"/>
      <c r="C138" s="2">
        <v>74.88</v>
      </c>
      <c r="D138" s="5">
        <v>2.203</v>
      </c>
      <c r="E138" s="2">
        <v>90.44</v>
      </c>
      <c r="F138" s="5">
        <v>2.206</v>
      </c>
    </row>
    <row r="139" spans="1:6" ht="12.75">
      <c r="A139" s="10">
        <f t="shared" si="7"/>
        <v>100.05000000000008</v>
      </c>
      <c r="B139" s="8"/>
      <c r="C139" s="2">
        <v>76.11</v>
      </c>
      <c r="D139" s="5">
        <v>2.202</v>
      </c>
      <c r="E139" s="2">
        <v>95.67</v>
      </c>
      <c r="F139" s="5">
        <v>2.205</v>
      </c>
    </row>
    <row r="140" spans="1:6" ht="12.75">
      <c r="A140" s="10">
        <f t="shared" si="7"/>
        <v>100.06000000000009</v>
      </c>
      <c r="B140" s="8"/>
      <c r="C140" s="2">
        <v>77.37</v>
      </c>
      <c r="D140" s="5">
        <v>2.2</v>
      </c>
      <c r="E140" s="2">
        <v>100.96</v>
      </c>
      <c r="F140" s="5">
        <v>2.205</v>
      </c>
    </row>
    <row r="141" spans="1:6" ht="12.75">
      <c r="A141" s="10">
        <f t="shared" si="7"/>
        <v>100.07000000000009</v>
      </c>
      <c r="B141" s="8"/>
      <c r="C141" s="2">
        <v>78.64</v>
      </c>
      <c r="D141" s="5">
        <v>2.199</v>
      </c>
      <c r="E141" s="2">
        <v>106.35</v>
      </c>
      <c r="F141" s="5">
        <v>2.204</v>
      </c>
    </row>
    <row r="142" spans="1:6" ht="12.75">
      <c r="A142" s="10">
        <f t="shared" si="7"/>
        <v>100.0800000000001</v>
      </c>
      <c r="B142" s="8"/>
      <c r="C142" s="2">
        <v>79.91</v>
      </c>
      <c r="D142" s="5">
        <v>2.198</v>
      </c>
      <c r="E142" s="2">
        <v>111.83</v>
      </c>
      <c r="F142" s="5">
        <v>2.203</v>
      </c>
    </row>
    <row r="143" spans="1:6" ht="12.75">
      <c r="A143" s="10">
        <f t="shared" si="7"/>
        <v>100.0900000000001</v>
      </c>
      <c r="B143" s="8"/>
      <c r="C143" s="2">
        <v>81.19</v>
      </c>
      <c r="D143" s="5">
        <v>2.196</v>
      </c>
      <c r="E143" s="2">
        <v>117.4</v>
      </c>
      <c r="F143" s="5">
        <v>2.202</v>
      </c>
    </row>
    <row r="144" spans="1:6" ht="12.75">
      <c r="A144" s="10">
        <f t="shared" si="7"/>
        <v>100.10000000000011</v>
      </c>
      <c r="B144" s="8"/>
      <c r="C144" s="2">
        <v>82.46</v>
      </c>
      <c r="D144" s="5">
        <v>2.195</v>
      </c>
      <c r="E144" s="2">
        <v>123.02</v>
      </c>
      <c r="F144" s="5">
        <v>2.202</v>
      </c>
    </row>
  </sheetData>
  <mergeCells count="37">
    <mergeCell ref="A89:E89"/>
    <mergeCell ref="A88:F88"/>
    <mergeCell ref="A116:C116"/>
    <mergeCell ref="A117:C117"/>
    <mergeCell ref="A119:E119"/>
    <mergeCell ref="A120:E120"/>
    <mergeCell ref="A53:E54"/>
    <mergeCell ref="C122:D122"/>
    <mergeCell ref="E122:F122"/>
    <mergeCell ref="A85:E85"/>
    <mergeCell ref="A86:B86"/>
    <mergeCell ref="A87:F87"/>
    <mergeCell ref="A118:D118"/>
    <mergeCell ref="A115:D115"/>
    <mergeCell ref="A52:B52"/>
    <mergeCell ref="A23:E23"/>
    <mergeCell ref="A24:B24"/>
    <mergeCell ref="A27:E28"/>
    <mergeCell ref="A6:B6"/>
    <mergeCell ref="A1:E1"/>
    <mergeCell ref="A5:E5"/>
    <mergeCell ref="A51:E51"/>
    <mergeCell ref="G5:K5"/>
    <mergeCell ref="G6:H6"/>
    <mergeCell ref="A3:E3"/>
    <mergeCell ref="Q10:U10"/>
    <mergeCell ref="M5:P5"/>
    <mergeCell ref="Q7:S7"/>
    <mergeCell ref="Q8:S8"/>
    <mergeCell ref="Q9:T9"/>
    <mergeCell ref="A9:E9"/>
    <mergeCell ref="D10:E10"/>
    <mergeCell ref="M53:Q54"/>
    <mergeCell ref="Q11:U11"/>
    <mergeCell ref="Q12:U13"/>
    <mergeCell ref="M51:Q51"/>
    <mergeCell ref="M52:N5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Couffignal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CREMMEL</dc:creator>
  <cp:keywords/>
  <dc:description/>
  <cp:lastModifiedBy>CREMMEL Marcel</cp:lastModifiedBy>
  <cp:lastPrinted>2002-02-16T11:11:07Z</cp:lastPrinted>
  <dcterms:created xsi:type="dcterms:W3CDTF">1999-07-01T11:58:45Z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